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xr:revisionPtr revIDLastSave="0" documentId="13_ncr:1_{B39DA022-03C5-4587-9A1B-3E54C5692A67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berekening" sheetId="3" r:id="rId1"/>
    <sheet name="info pt. mediation" sheetId="4" r:id="rId2"/>
    <sheet name="geaggregeerd VAS2022 mediation" sheetId="1" r:id="rId3"/>
    <sheet name="geaggregeerd VAS2023 mediation " sheetId="2" r:id="rId4"/>
  </sheets>
  <definedNames>
    <definedName name="_xlnm._FilterDatabase" localSheetId="0" hidden="1">berekening!#REF!</definedName>
    <definedName name="_xlnm._FilterDatabase" localSheetId="2" hidden="1">'geaggregeerd VAS2022 mediation'!$E$1:$E$139</definedName>
    <definedName name="_xlnm._FilterDatabase" localSheetId="3" hidden="1">'geaggregeerd VAS2023 mediation '!$E$1:$E$103</definedName>
    <definedName name="_xlnm.Extract" localSheetId="0">berekening!#REF!</definedName>
    <definedName name="_xlnm.Extract" localSheetId="2">berekening!$D$45</definedName>
    <definedName name="_xlnm.Extract" localSheetId="3">berekening!$F$41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26" i="3"/>
  <c r="D26" i="3" s="1"/>
  <c r="C29" i="3"/>
  <c r="D29" i="3" s="1"/>
  <c r="C28" i="3"/>
  <c r="D28" i="3" s="1"/>
  <c r="C27" i="3"/>
  <c r="D27" i="3" s="1"/>
  <c r="C25" i="3"/>
  <c r="C24" i="3"/>
  <c r="C23" i="3"/>
  <c r="D23" i="3" s="1"/>
  <c r="D30" i="3"/>
  <c r="D25" i="3"/>
  <c r="D24" i="3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F24" i="3" l="1"/>
  <c r="H24" i="3" s="1"/>
  <c r="F28" i="3"/>
  <c r="H28" i="3" s="1"/>
  <c r="E24" i="3"/>
  <c r="G24" i="3" s="1"/>
  <c r="E28" i="3"/>
  <c r="G28" i="3" s="1"/>
  <c r="F15" i="3"/>
  <c r="F17" i="3"/>
  <c r="H17" i="3" s="1"/>
  <c r="E17" i="3"/>
  <c r="G17" i="3" s="1"/>
  <c r="E15" i="3"/>
  <c r="H73" i="3"/>
  <c r="H74" i="3"/>
  <c r="H75" i="3"/>
  <c r="H76" i="3"/>
  <c r="H77" i="3"/>
  <c r="H78" i="3"/>
  <c r="F30" i="3" s="1"/>
  <c r="H30" i="3" s="1"/>
  <c r="H79" i="3"/>
  <c r="H80" i="3"/>
  <c r="H81" i="3"/>
  <c r="H82" i="3"/>
  <c r="H83" i="3"/>
  <c r="H84" i="3"/>
  <c r="H85" i="3"/>
  <c r="G73" i="3"/>
  <c r="G74" i="3"/>
  <c r="G75" i="3"/>
  <c r="G76" i="3"/>
  <c r="G77" i="3"/>
  <c r="G78" i="3"/>
  <c r="E30" i="3" s="1"/>
  <c r="G30" i="3" s="1"/>
  <c r="G79" i="3"/>
  <c r="G80" i="3"/>
  <c r="G81" i="3"/>
  <c r="G82" i="3"/>
  <c r="G83" i="3"/>
  <c r="G84" i="3"/>
  <c r="G85" i="3"/>
  <c r="H43" i="3"/>
  <c r="H44" i="3"/>
  <c r="H45" i="3"/>
  <c r="H46" i="3"/>
  <c r="H47" i="3"/>
  <c r="H48" i="3"/>
  <c r="H49" i="3"/>
  <c r="H50" i="3"/>
  <c r="H51" i="3"/>
  <c r="H52" i="3"/>
  <c r="H53" i="3"/>
  <c r="H54" i="3"/>
  <c r="F23" i="3" s="1"/>
  <c r="H23" i="3" s="1"/>
  <c r="H55" i="3"/>
  <c r="F25" i="3" s="1"/>
  <c r="H25" i="3" s="1"/>
  <c r="H56" i="3"/>
  <c r="H57" i="3"/>
  <c r="H58" i="3"/>
  <c r="H59" i="3"/>
  <c r="H60" i="3"/>
  <c r="F26" i="3" s="1"/>
  <c r="H26" i="3" s="1"/>
  <c r="H61" i="3"/>
  <c r="H62" i="3"/>
  <c r="F27" i="3" s="1"/>
  <c r="H27" i="3" s="1"/>
  <c r="H63" i="3"/>
  <c r="F29" i="3" s="1"/>
  <c r="H29" i="3" s="1"/>
  <c r="H64" i="3"/>
  <c r="H65" i="3"/>
  <c r="H66" i="3"/>
  <c r="H67" i="3"/>
  <c r="H68" i="3"/>
  <c r="H69" i="3"/>
  <c r="H70" i="3"/>
  <c r="H71" i="3"/>
  <c r="H72" i="3"/>
  <c r="G43" i="3"/>
  <c r="G44" i="3"/>
  <c r="G45" i="3"/>
  <c r="G46" i="3"/>
  <c r="G47" i="3"/>
  <c r="G48" i="3"/>
  <c r="G49" i="3"/>
  <c r="G50" i="3"/>
  <c r="G51" i="3"/>
  <c r="G52" i="3"/>
  <c r="G53" i="3"/>
  <c r="G54" i="3"/>
  <c r="E23" i="3" s="1"/>
  <c r="G23" i="3" s="1"/>
  <c r="G55" i="3"/>
  <c r="E25" i="3" s="1"/>
  <c r="G25" i="3" s="1"/>
  <c r="G56" i="3"/>
  <c r="G57" i="3"/>
  <c r="G58" i="3"/>
  <c r="G59" i="3"/>
  <c r="G60" i="3"/>
  <c r="E26" i="3" s="1"/>
  <c r="G26" i="3" s="1"/>
  <c r="G61" i="3"/>
  <c r="G62" i="3"/>
  <c r="E27" i="3" s="1"/>
  <c r="G27" i="3" s="1"/>
  <c r="G63" i="3"/>
  <c r="E29" i="3" s="1"/>
  <c r="G29" i="3" s="1"/>
  <c r="G64" i="3"/>
  <c r="G65" i="3"/>
  <c r="G66" i="3"/>
  <c r="G67" i="3"/>
  <c r="G68" i="3"/>
  <c r="G69" i="3"/>
  <c r="G70" i="3"/>
  <c r="G71" i="3"/>
  <c r="G72" i="3"/>
  <c r="G42" i="3"/>
  <c r="D79" i="3"/>
  <c r="D80" i="3"/>
  <c r="D81" i="3"/>
  <c r="D82" i="3"/>
  <c r="D83" i="3"/>
  <c r="D84" i="3"/>
  <c r="D85" i="3"/>
  <c r="C79" i="3"/>
  <c r="C80" i="3"/>
  <c r="C81" i="3"/>
  <c r="C82" i="3"/>
  <c r="C83" i="3"/>
  <c r="C84" i="3"/>
  <c r="C85" i="3"/>
  <c r="D43" i="3"/>
  <c r="D44" i="3"/>
  <c r="D45" i="3"/>
  <c r="D46" i="3"/>
  <c r="D47" i="3"/>
  <c r="F16" i="3" s="1"/>
  <c r="H16" i="3" s="1"/>
  <c r="D48" i="3"/>
  <c r="D49" i="3"/>
  <c r="D50" i="3"/>
  <c r="D51" i="3"/>
  <c r="F18" i="3" s="1"/>
  <c r="H18" i="3" s="1"/>
  <c r="D52" i="3"/>
  <c r="D53" i="3"/>
  <c r="D54" i="3"/>
  <c r="D55" i="3"/>
  <c r="F19" i="3" s="1"/>
  <c r="H19" i="3" s="1"/>
  <c r="D56" i="3"/>
  <c r="F20" i="3" s="1"/>
  <c r="H20" i="3" s="1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42" i="3"/>
  <c r="H41" i="3"/>
  <c r="G41" i="3"/>
  <c r="H13" i="4"/>
  <c r="H12" i="4"/>
  <c r="H11" i="4"/>
  <c r="H10" i="4"/>
  <c r="I13" i="4"/>
  <c r="I12" i="4"/>
  <c r="I11" i="4"/>
  <c r="I10" i="4"/>
  <c r="H42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E20" i="3" s="1"/>
  <c r="G20" i="3" s="1"/>
  <c r="C55" i="3"/>
  <c r="E19" i="3" s="1"/>
  <c r="G19" i="3" s="1"/>
  <c r="C54" i="3"/>
  <c r="C53" i="3"/>
  <c r="C52" i="3"/>
  <c r="C51" i="3"/>
  <c r="E18" i="3" s="1"/>
  <c r="G18" i="3" s="1"/>
  <c r="C50" i="3"/>
  <c r="C49" i="3"/>
  <c r="C48" i="3"/>
  <c r="C47" i="3"/>
  <c r="E16" i="3" s="1"/>
  <c r="G16" i="3" s="1"/>
  <c r="C46" i="3"/>
  <c r="C45" i="3"/>
  <c r="C44" i="3"/>
  <c r="C43" i="3"/>
  <c r="C42" i="3"/>
  <c r="G15" i="3" l="1"/>
  <c r="G32" i="3" s="1"/>
  <c r="G34" i="3" s="1"/>
  <c r="E32" i="3"/>
  <c r="H15" i="3"/>
  <c r="H32" i="3" s="1"/>
  <c r="H34" i="3" s="1"/>
  <c r="F32" i="3"/>
  <c r="G35" i="3" l="1"/>
</calcChain>
</file>

<file path=xl/sharedStrings.xml><?xml version="1.0" encoding="utf-8"?>
<sst xmlns="http://schemas.openxmlformats.org/spreadsheetml/2006/main" count="582" uniqueCount="81">
  <si>
    <t>Afgifte_voor_2022</t>
  </si>
  <si>
    <t>Jaarvaststelling</t>
  </si>
  <si>
    <t>Zaakcode</t>
  </si>
  <si>
    <t>Adviesofprocedure</t>
  </si>
  <si>
    <t>Puntenbasis</t>
  </si>
  <si>
    <t>aantal_VAS</t>
  </si>
  <si>
    <t>M100</t>
  </si>
  <si>
    <t>med</t>
  </si>
  <si>
    <t>M200</t>
  </si>
  <si>
    <t>M300</t>
  </si>
  <si>
    <t>M320</t>
  </si>
  <si>
    <t>M410</t>
  </si>
  <si>
    <t>M420</t>
  </si>
  <si>
    <t>M430</t>
  </si>
  <si>
    <t>M500</t>
  </si>
  <si>
    <t>M600</t>
  </si>
  <si>
    <t>M610</t>
  </si>
  <si>
    <t>M620</t>
  </si>
  <si>
    <t>M630</t>
  </si>
  <si>
    <t>M640</t>
  </si>
  <si>
    <t>M650</t>
  </si>
  <si>
    <t>M660</t>
  </si>
  <si>
    <t>M670</t>
  </si>
  <si>
    <t>M700</t>
  </si>
  <si>
    <t>M120</t>
  </si>
  <si>
    <t>M210</t>
  </si>
  <si>
    <t>M220</t>
  </si>
  <si>
    <t>M400</t>
  </si>
  <si>
    <t>afgegeven voor 2022</t>
  </si>
  <si>
    <t>1 = afgegeven voor 2022</t>
  </si>
  <si>
    <t>0 =  afgegeven vanaf 2022</t>
  </si>
  <si>
    <t>aantal punten</t>
  </si>
  <si>
    <t>Toevoeging afgegeven vanaf 1-1-2022</t>
  </si>
  <si>
    <t>1 toevoeging</t>
  </si>
  <si>
    <t xml:space="preserve">Basisforfait </t>
  </si>
  <si>
    <t>Afhechtingstoeslag</t>
  </si>
  <si>
    <t>Toeslag minderjarige kinderen</t>
  </si>
  <si>
    <t>Totaal punten</t>
  </si>
  <si>
    <t>-</t>
  </si>
  <si>
    <t>2 toevoegingen</t>
  </si>
  <si>
    <t>Toeslagen worden gelijk verdeeld</t>
  </si>
  <si>
    <t>Basisforfait</t>
  </si>
  <si>
    <t>Toevoeging afgegeven vóór 1-1-2022</t>
  </si>
  <si>
    <t>Tijdsbesteding tot 4 uur</t>
  </si>
  <si>
    <t>Tijdsbesteding 4 uur of meer</t>
  </si>
  <si>
    <t>mogelijke punten i.g.v. afhechting</t>
  </si>
  <si>
    <t>vanaf 2022</t>
  </si>
  <si>
    <t>voor 2022</t>
  </si>
  <si>
    <t>4 pt. kan ook zonder afhechting</t>
  </si>
  <si>
    <t>aantal toev. 2022</t>
  </si>
  <si>
    <t>aantal toev. 2023</t>
  </si>
  <si>
    <t>afgegeven vanaf 2022</t>
  </si>
  <si>
    <t>totaal</t>
  </si>
  <si>
    <t>totale kosten</t>
  </si>
  <si>
    <t>punttarief</t>
  </si>
  <si>
    <t>btw</t>
  </si>
  <si>
    <t>gemiddeld 2022/2023</t>
  </si>
  <si>
    <t>aantallen afgegeven voor 2022</t>
  </si>
  <si>
    <t>aantallen afgegeven vanaf 2022</t>
  </si>
  <si>
    <t>aantal vastgestelde mediations 2023</t>
  </si>
  <si>
    <t>aantal vastgestelde mediations 2022</t>
  </si>
  <si>
    <t>bij formule: [afgifte_voor_2022] heeft waarde 1 (linkse tabel) of 0 (rechtse): 1 betekent "ja", 0 "nee"</t>
  </si>
  <si>
    <t>Berekening kosten verhogen afhechtingstoeslag</t>
  </si>
  <si>
    <t>* 4 punten (voor 2022) kan ook een zaak zonder afhechtingstoeslag zijn; wordt hier meegenomen om bovengrens kosten te berekenen.</t>
  </si>
  <si>
    <t>punten afhechting huidig</t>
  </si>
  <si>
    <t>punten afhechting nieuw</t>
  </si>
  <si>
    <t>afhechtingstoeslag huidig</t>
  </si>
  <si>
    <t>afhechtingstoeslag nieuw</t>
  </si>
  <si>
    <t>bij mediation met 2 Wrb'ers wordt dit gedeeld</t>
  </si>
  <si>
    <t>extra punten toev. 2022</t>
  </si>
  <si>
    <t>extra punten toev. 2023</t>
  </si>
  <si>
    <t xml:space="preserve"> (zie tabblad "info pt. Mediation" voor welke aantallen basispunten horen bij afhechting, en het bijbehorend aantal punten toeslag)</t>
  </si>
  <si>
    <t>basispunten (die wijzen op afhechting)</t>
  </si>
  <si>
    <t>** dit zijn niet de exacte waarden die een toevoeging met afhechtingstoeslag zou krijgen; komt door afronding in het systeem RvR.</t>
  </si>
  <si>
    <t>tabelnaam: Tabel_2022</t>
  </si>
  <si>
    <t>Tabellen mogelijke puntentoekenningen mediation met/zonder afhechtingstoeslag, bij afgifte voor of na 2022</t>
  </si>
  <si>
    <t>tabelnaam: Tabel_2023</t>
  </si>
  <si>
    <t>bron: RvR</t>
  </si>
  <si>
    <t>afronding</t>
  </si>
  <si>
    <t>(orde van grootte aantal toevoegingen 2022 en 2023 komt overeen; meenemen van de 4-puntszaken als afhechtingstoeslag lijkt de aantallen niet erg te verstoren)</t>
  </si>
  <si>
    <t>excl.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</si>
</sst>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&quot;€&quot;\ #,##0"/>
    <numFmt numFmtId="165" formatCode="0\ &quot;*&quot;"/>
    <numFmt numFmtId="166" formatCode="0.0\ &quot;**&quot;"/>
    <numFmt numFmtId="167" formatCode="_ * #,##0_ ;_ * \-#,##0_ ;_ * &quot;-&quot;??_ ;_ @_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8" fillId="0" borderId="0" xfId="0" applyFont="1"/>
    <xf numFmtId="0" fontId="18" fillId="0" borderId="0" xfId="0" quotePrefix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18" fillId="33" borderId="0" xfId="0" applyFont="1" applyFill="1"/>
    <xf numFmtId="0" fontId="19" fillId="0" borderId="0" xfId="0" applyFont="1"/>
    <xf numFmtId="0" fontId="20" fillId="0" borderId="0" xfId="0" applyFont="1"/>
    <xf numFmtId="0" fontId="19" fillId="34" borderId="14" xfId="0" applyFont="1" applyFill="1" applyBorder="1"/>
    <xf numFmtId="0" fontId="19" fillId="34" borderId="14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left" indent="4"/>
    </xf>
    <xf numFmtId="0" fontId="18" fillId="0" borderId="16" xfId="0" applyFont="1" applyBorder="1" applyAlignment="1">
      <alignment horizontal="left" indent="4"/>
    </xf>
    <xf numFmtId="0" fontId="18" fillId="0" borderId="15" xfId="0" applyFont="1" applyBorder="1" applyAlignment="1">
      <alignment horizontal="right" indent="4"/>
    </xf>
    <xf numFmtId="0" fontId="18" fillId="0" borderId="16" xfId="0" applyFont="1" applyBorder="1" applyAlignment="1">
      <alignment horizontal="right" indent="4"/>
    </xf>
    <xf numFmtId="0" fontId="18" fillId="35" borderId="19" xfId="0" applyFont="1" applyFill="1" applyBorder="1"/>
    <xf numFmtId="0" fontId="18" fillId="35" borderId="0" xfId="0" applyFont="1" applyFill="1"/>
    <xf numFmtId="0" fontId="18" fillId="35" borderId="20" xfId="0" applyFont="1" applyFill="1" applyBorder="1"/>
    <xf numFmtId="3" fontId="18" fillId="0" borderId="0" xfId="0" applyNumberFormat="1" applyFont="1" applyAlignment="1">
      <alignment horizontal="right" indent="2"/>
    </xf>
    <xf numFmtId="3" fontId="18" fillId="0" borderId="20" xfId="0" applyNumberFormat="1" applyFont="1" applyBorder="1" applyAlignment="1">
      <alignment horizontal="right" indent="2"/>
    </xf>
    <xf numFmtId="0" fontId="18" fillId="0" borderId="19" xfId="0" applyFont="1" applyBorder="1"/>
    <xf numFmtId="3" fontId="18" fillId="0" borderId="0" xfId="0" applyNumberFormat="1" applyFont="1"/>
    <xf numFmtId="3" fontId="18" fillId="0" borderId="20" xfId="0" applyNumberFormat="1" applyFont="1" applyBorder="1"/>
    <xf numFmtId="3" fontId="18" fillId="35" borderId="0" xfId="0" applyNumberFormat="1" applyFont="1" applyFill="1"/>
    <xf numFmtId="3" fontId="18" fillId="35" borderId="20" xfId="0" applyNumberFormat="1" applyFont="1" applyFill="1" applyBorder="1"/>
    <xf numFmtId="0" fontId="19" fillId="35" borderId="21" xfId="0" applyFont="1" applyFill="1" applyBorder="1"/>
    <xf numFmtId="3" fontId="19" fillId="35" borderId="22" xfId="0" applyNumberFormat="1" applyFont="1" applyFill="1" applyBorder="1" applyAlignment="1">
      <alignment horizontal="right" indent="2"/>
    </xf>
    <xf numFmtId="3" fontId="19" fillId="35" borderId="23" xfId="0" applyNumberFormat="1" applyFont="1" applyFill="1" applyBorder="1" applyAlignment="1">
      <alignment horizontal="right" indent="2"/>
    </xf>
    <xf numFmtId="0" fontId="18" fillId="33" borderId="15" xfId="0" applyFont="1" applyFill="1" applyBorder="1" applyAlignment="1">
      <alignment horizontal="left" indent="4"/>
    </xf>
    <xf numFmtId="3" fontId="19" fillId="0" borderId="0" xfId="0" applyNumberFormat="1" applyFont="1" applyAlignment="1">
      <alignment horizontal="right" indent="2"/>
    </xf>
    <xf numFmtId="0" fontId="20" fillId="35" borderId="19" xfId="0" applyFont="1" applyFill="1" applyBorder="1"/>
    <xf numFmtId="164" fontId="19" fillId="0" borderId="0" xfId="0" applyNumberFormat="1" applyFont="1" applyAlignment="1">
      <alignment horizontal="right" indent="2"/>
    </xf>
    <xf numFmtId="0" fontId="18" fillId="0" borderId="17" xfId="0" applyFont="1" applyBorder="1"/>
    <xf numFmtId="0" fontId="20" fillId="35" borderId="28" xfId="0" applyFont="1" applyFill="1" applyBorder="1"/>
    <xf numFmtId="0" fontId="18" fillId="35" borderId="29" xfId="0" applyFont="1" applyFill="1" applyBorder="1"/>
    <xf numFmtId="0" fontId="18" fillId="0" borderId="28" xfId="0" applyFont="1" applyBorder="1" applyAlignment="1">
      <alignment horizontal="left" indent="2"/>
    </xf>
    <xf numFmtId="3" fontId="18" fillId="0" borderId="29" xfId="0" applyNumberFormat="1" applyFont="1" applyBorder="1" applyAlignment="1">
      <alignment horizontal="right" indent="2"/>
    </xf>
    <xf numFmtId="0" fontId="18" fillId="0" borderId="28" xfId="0" applyFont="1" applyBorder="1"/>
    <xf numFmtId="3" fontId="18" fillId="0" borderId="29" xfId="0" applyNumberFormat="1" applyFont="1" applyBorder="1"/>
    <xf numFmtId="3" fontId="18" fillId="35" borderId="29" xfId="0" applyNumberFormat="1" applyFont="1" applyFill="1" applyBorder="1"/>
    <xf numFmtId="0" fontId="19" fillId="35" borderId="30" xfId="0" applyFont="1" applyFill="1" applyBorder="1"/>
    <xf numFmtId="3" fontId="19" fillId="35" borderId="31" xfId="0" applyNumberFormat="1" applyFont="1" applyFill="1" applyBorder="1" applyAlignment="1">
      <alignment horizontal="right" indent="2"/>
    </xf>
    <xf numFmtId="0" fontId="18" fillId="0" borderId="32" xfId="0" applyFont="1" applyBorder="1"/>
    <xf numFmtId="0" fontId="19" fillId="0" borderId="34" xfId="0" applyFont="1" applyBorder="1"/>
    <xf numFmtId="0" fontId="19" fillId="0" borderId="35" xfId="0" applyFont="1" applyBorder="1"/>
    <xf numFmtId="3" fontId="21" fillId="0" borderId="18" xfId="0" applyNumberFormat="1" applyFont="1" applyBorder="1" applyAlignment="1">
      <alignment horizontal="right" indent="2"/>
    </xf>
    <xf numFmtId="0" fontId="18" fillId="0" borderId="24" xfId="0" applyFont="1" applyBorder="1" applyAlignment="1">
      <alignment horizontal="right" indent="4"/>
    </xf>
    <xf numFmtId="0" fontId="22" fillId="0" borderId="0" xfId="0" applyFont="1"/>
    <xf numFmtId="165" fontId="18" fillId="0" borderId="28" xfId="0" applyNumberFormat="1" applyFont="1" applyBorder="1" applyAlignment="1">
      <alignment horizontal="left" indent="2"/>
    </xf>
    <xf numFmtId="166" fontId="18" fillId="0" borderId="28" xfId="0" applyNumberFormat="1" applyFont="1" applyBorder="1" applyAlignment="1">
      <alignment horizontal="left" indent="2"/>
    </xf>
    <xf numFmtId="0" fontId="19" fillId="34" borderId="25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19" fillId="34" borderId="27" xfId="0" applyFont="1" applyFill="1" applyBorder="1" applyAlignment="1">
      <alignment horizontal="center" wrapText="1"/>
    </xf>
    <xf numFmtId="0" fontId="18" fillId="0" borderId="18" xfId="0" applyFont="1" applyBorder="1"/>
    <xf numFmtId="0" fontId="19" fillId="0" borderId="38" xfId="0" applyFont="1" applyBorder="1"/>
    <xf numFmtId="164" fontId="19" fillId="0" borderId="38" xfId="0" applyNumberFormat="1" applyFont="1" applyBorder="1"/>
    <xf numFmtId="3" fontId="23" fillId="0" borderId="18" xfId="0" applyNumberFormat="1" applyFont="1" applyBorder="1" applyAlignment="1">
      <alignment horizontal="right" indent="2"/>
    </xf>
    <xf numFmtId="0" fontId="19" fillId="0" borderId="19" xfId="0" applyFont="1" applyBorder="1"/>
    <xf numFmtId="3" fontId="23" fillId="0" borderId="33" xfId="0" applyNumberFormat="1" applyFont="1" applyBorder="1" applyAlignment="1">
      <alignment horizontal="right" indent="2"/>
    </xf>
    <xf numFmtId="164" fontId="19" fillId="0" borderId="29" xfId="0" applyNumberFormat="1" applyFont="1" applyBorder="1" applyAlignment="1">
      <alignment horizontal="right" indent="2"/>
    </xf>
    <xf numFmtId="0" fontId="19" fillId="0" borderId="36" xfId="0" applyFont="1" applyBorder="1"/>
    <xf numFmtId="0" fontId="20" fillId="35" borderId="20" xfId="0" applyFont="1" applyFill="1" applyBorder="1"/>
    <xf numFmtId="0" fontId="18" fillId="0" borderId="19" xfId="0" applyFont="1" applyBorder="1" applyAlignment="1">
      <alignment horizontal="right" indent="4"/>
    </xf>
    <xf numFmtId="0" fontId="18" fillId="0" borderId="20" xfId="0" applyFont="1" applyBorder="1" applyAlignment="1">
      <alignment horizontal="right" indent="4"/>
    </xf>
    <xf numFmtId="4" fontId="18" fillId="0" borderId="19" xfId="0" applyNumberFormat="1" applyFont="1" applyBorder="1" applyAlignment="1">
      <alignment horizontal="right" indent="4"/>
    </xf>
    <xf numFmtId="0" fontId="18" fillId="0" borderId="19" xfId="0" applyFont="1" applyBorder="1" applyAlignment="1">
      <alignment horizontal="right" indent="2"/>
    </xf>
    <xf numFmtId="0" fontId="18" fillId="0" borderId="20" xfId="0" applyFont="1" applyBorder="1" applyAlignment="1">
      <alignment horizontal="right" indent="2"/>
    </xf>
    <xf numFmtId="2" fontId="18" fillId="0" borderId="19" xfId="0" applyNumberFormat="1" applyFont="1" applyBorder="1" applyAlignment="1">
      <alignment horizontal="right" indent="4"/>
    </xf>
    <xf numFmtId="2" fontId="18" fillId="0" borderId="20" xfId="0" applyNumberFormat="1" applyFont="1" applyBorder="1" applyAlignment="1">
      <alignment horizontal="right" indent="4"/>
    </xf>
    <xf numFmtId="0" fontId="18" fillId="0" borderId="20" xfId="0" applyFont="1" applyBorder="1"/>
    <xf numFmtId="0" fontId="19" fillId="35" borderId="23" xfId="0" applyFont="1" applyFill="1" applyBorder="1"/>
    <xf numFmtId="3" fontId="18" fillId="0" borderId="19" xfId="0" applyNumberFormat="1" applyFont="1" applyBorder="1" applyAlignment="1">
      <alignment horizontal="right" indent="2"/>
    </xf>
    <xf numFmtId="3" fontId="18" fillId="0" borderId="19" xfId="0" applyNumberFormat="1" applyFont="1" applyBorder="1"/>
    <xf numFmtId="3" fontId="18" fillId="35" borderId="19" xfId="0" applyNumberFormat="1" applyFont="1" applyFill="1" applyBorder="1"/>
    <xf numFmtId="3" fontId="19" fillId="35" borderId="21" xfId="0" applyNumberFormat="1" applyFont="1" applyFill="1" applyBorder="1" applyAlignment="1">
      <alignment horizontal="right" indent="2"/>
    </xf>
    <xf numFmtId="0" fontId="19" fillId="34" borderId="39" xfId="0" applyFont="1" applyFill="1" applyBorder="1" applyAlignment="1">
      <alignment horizontal="center" wrapText="1"/>
    </xf>
    <xf numFmtId="0" fontId="19" fillId="34" borderId="40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5" fillId="33" borderId="13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0" fontId="22" fillId="35" borderId="41" xfId="0" applyFont="1" applyFill="1" applyBorder="1"/>
    <xf numFmtId="0" fontId="18" fillId="35" borderId="42" xfId="0" applyFont="1" applyFill="1" applyBorder="1"/>
    <xf numFmtId="0" fontId="18" fillId="35" borderId="43" xfId="0" applyFont="1" applyFill="1" applyBorder="1"/>
    <xf numFmtId="0" fontId="18" fillId="35" borderId="44" xfId="0" applyFont="1" applyFill="1" applyBorder="1"/>
    <xf numFmtId="0" fontId="21" fillId="35" borderId="0" xfId="0" applyFont="1" applyFill="1"/>
    <xf numFmtId="0" fontId="18" fillId="35" borderId="45" xfId="0" applyFont="1" applyFill="1" applyBorder="1"/>
    <xf numFmtId="9" fontId="18" fillId="35" borderId="0" xfId="0" applyNumberFormat="1" applyFont="1" applyFill="1"/>
    <xf numFmtId="167" fontId="18" fillId="35" borderId="0" xfId="42" applyNumberFormat="1" applyFont="1" applyFill="1" applyBorder="1"/>
    <xf numFmtId="0" fontId="20" fillId="35" borderId="46" xfId="0" applyFont="1" applyFill="1" applyBorder="1"/>
    <xf numFmtId="9" fontId="20" fillId="35" borderId="47" xfId="0" applyNumberFormat="1" applyFont="1" applyFill="1" applyBorder="1"/>
    <xf numFmtId="0" fontId="18" fillId="35" borderId="47" xfId="0" applyFont="1" applyFill="1" applyBorder="1"/>
    <xf numFmtId="0" fontId="18" fillId="35" borderId="48" xfId="0" applyFont="1" applyFill="1" applyBorder="1"/>
    <xf numFmtId="0" fontId="19" fillId="36" borderId="10" xfId="0" applyFont="1" applyFill="1" applyBorder="1" applyAlignment="1">
      <alignment vertical="center" wrapText="1"/>
    </xf>
    <xf numFmtId="0" fontId="19" fillId="36" borderId="1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164" fontId="19" fillId="0" borderId="38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2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2022" displayName="Tabel_2022" ref="A1:F139" totalsRowShown="0" headerRowDxfId="15" dataDxfId="14">
  <tableColumns count="6">
    <tableColumn id="1" xr3:uid="{00000000-0010-0000-0000-000001000000}" name="Afgifte_voor_2022" dataDxfId="13"/>
    <tableColumn id="2" xr3:uid="{00000000-0010-0000-0000-000002000000}" name="Jaarvaststelling" dataDxfId="12"/>
    <tableColumn id="3" xr3:uid="{00000000-0010-0000-0000-000003000000}" name="Zaakcode" dataDxfId="11"/>
    <tableColumn id="4" xr3:uid="{00000000-0010-0000-0000-000004000000}" name="Adviesofprocedure" dataDxfId="10"/>
    <tableColumn id="5" xr3:uid="{00000000-0010-0000-0000-000005000000}" name="Puntenbasis" dataDxfId="9"/>
    <tableColumn id="6" xr3:uid="{00000000-0010-0000-0000-000006000000}" name="aantal_VAS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2023" displayName="Tabel_2023" ref="A1:F103" totalsRowShown="0" headerRowDxfId="7" dataDxfId="6">
  <tableColumns count="6">
    <tableColumn id="1" xr3:uid="{00000000-0010-0000-0100-000001000000}" name="Afgifte_voor_2022" dataDxfId="5"/>
    <tableColumn id="2" xr3:uid="{00000000-0010-0000-0100-000002000000}" name="Jaarvaststelling" dataDxfId="4"/>
    <tableColumn id="3" xr3:uid="{00000000-0010-0000-0100-000003000000}" name="Zaakcode" dataDxfId="3"/>
    <tableColumn id="4" xr3:uid="{00000000-0010-0000-0100-000004000000}" name="Adviesofprocedure" dataDxfId="2"/>
    <tableColumn id="5" xr3:uid="{00000000-0010-0000-0100-000005000000}" name="Puntenbasis" dataDxfId="1"/>
    <tableColumn id="6" xr3:uid="{00000000-0010-0000-0100-000006000000}" name="aantal_V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85"/>
  <sheetViews>
    <sheetView showGridLines="0" tabSelected="1" zoomScaleNormal="100" workbookViewId="0"/>
  </sheetViews>
  <sheetFormatPr defaultColWidth="9.1796875" defaultRowHeight="13" x14ac:dyDescent="0.3"/>
  <cols>
    <col min="1" max="1" width="4.6328125" style="1" customWidth="1"/>
    <col min="2" max="2" width="21.1796875" style="1" customWidth="1"/>
    <col min="3" max="8" width="18.1796875" style="1" customWidth="1"/>
    <col min="9" max="10" width="9.1796875" style="1"/>
    <col min="11" max="13" width="13.1796875" style="1" customWidth="1"/>
    <col min="14" max="16384" width="9.1796875" style="1"/>
  </cols>
  <sheetData>
    <row r="2" spans="2:8" ht="15.5" x14ac:dyDescent="0.35">
      <c r="B2" s="46" t="s">
        <v>62</v>
      </c>
    </row>
    <row r="3" spans="2:8" ht="15.5" x14ac:dyDescent="0.35">
      <c r="B3" s="46"/>
    </row>
    <row r="4" spans="2:8" ht="15.5" x14ac:dyDescent="0.35">
      <c r="B4" s="81"/>
      <c r="C4" s="82"/>
      <c r="D4" s="82"/>
      <c r="E4" s="82"/>
      <c r="F4" s="83"/>
    </row>
    <row r="5" spans="2:8" x14ac:dyDescent="0.3">
      <c r="B5" s="84" t="s">
        <v>66</v>
      </c>
      <c r="C5" s="85">
        <v>2.5</v>
      </c>
      <c r="D5" s="15" t="s">
        <v>68</v>
      </c>
      <c r="E5" s="15"/>
      <c r="F5" s="86"/>
    </row>
    <row r="6" spans="2:8" x14ac:dyDescent="0.3">
      <c r="B6" s="84" t="s">
        <v>67</v>
      </c>
      <c r="C6" s="85">
        <v>3.5</v>
      </c>
      <c r="D6" s="15"/>
      <c r="E6" s="15"/>
      <c r="F6" s="86"/>
    </row>
    <row r="7" spans="2:8" x14ac:dyDescent="0.3">
      <c r="B7" s="84" t="s">
        <v>54</v>
      </c>
      <c r="C7" s="15">
        <v>126.55</v>
      </c>
      <c r="D7" s="15" t="s">
        <v>80</v>
      </c>
      <c r="E7" s="15"/>
      <c r="F7" s="86"/>
    </row>
    <row r="8" spans="2:8" x14ac:dyDescent="0.3">
      <c r="B8" s="84" t="s">
        <v>55</v>
      </c>
      <c r="C8" s="87">
        <v>0.21</v>
      </c>
      <c r="D8" s="15"/>
      <c r="E8" s="15"/>
      <c r="F8" s="86"/>
    </row>
    <row r="9" spans="2:8" x14ac:dyDescent="0.3">
      <c r="B9" s="84" t="s">
        <v>78</v>
      </c>
      <c r="C9" s="88">
        <v>-5</v>
      </c>
      <c r="D9" s="15"/>
      <c r="E9" s="15"/>
      <c r="F9" s="86"/>
    </row>
    <row r="10" spans="2:8" x14ac:dyDescent="0.3">
      <c r="B10" s="89"/>
      <c r="C10" s="90"/>
      <c r="D10" s="91"/>
      <c r="E10" s="91"/>
      <c r="F10" s="92"/>
    </row>
    <row r="12" spans="2:8" ht="13.5" thickBot="1" x14ac:dyDescent="0.35">
      <c r="B12" s="6" t="s">
        <v>62</v>
      </c>
      <c r="C12" s="6"/>
      <c r="D12" s="6" t="s">
        <v>71</v>
      </c>
    </row>
    <row r="13" spans="2:8" ht="26" x14ac:dyDescent="0.3">
      <c r="B13" s="49" t="s">
        <v>72</v>
      </c>
      <c r="C13" s="74" t="s">
        <v>64</v>
      </c>
      <c r="D13" s="75" t="s">
        <v>65</v>
      </c>
      <c r="E13" s="74" t="s">
        <v>49</v>
      </c>
      <c r="F13" s="75" t="s">
        <v>50</v>
      </c>
      <c r="G13" s="50" t="s">
        <v>69</v>
      </c>
      <c r="H13" s="51" t="s">
        <v>70</v>
      </c>
    </row>
    <row r="14" spans="2:8" x14ac:dyDescent="0.3">
      <c r="B14" s="32" t="s">
        <v>28</v>
      </c>
      <c r="C14" s="29"/>
      <c r="D14" s="60"/>
      <c r="E14" s="14"/>
      <c r="F14" s="16"/>
      <c r="G14" s="15"/>
      <c r="H14" s="33"/>
    </row>
    <row r="15" spans="2:8" x14ac:dyDescent="0.3">
      <c r="B15" s="34">
        <v>2.75</v>
      </c>
      <c r="C15" s="61">
        <f>C5/2</f>
        <v>1.25</v>
      </c>
      <c r="D15" s="62">
        <f>C15/$C$5 * $C$6</f>
        <v>1.75</v>
      </c>
      <c r="E15" s="70">
        <f t="shared" ref="E15:F20" ca="1" si="0">SUMIF($B$42:$B$85,$B15,C$42:C$78)</f>
        <v>0</v>
      </c>
      <c r="F15" s="18">
        <f t="shared" ca="1" si="0"/>
        <v>0</v>
      </c>
      <c r="G15" s="17">
        <f ca="1">($D15-$C15) * E15</f>
        <v>0</v>
      </c>
      <c r="H15" s="35">
        <f ca="1">($D15-$C15) * F15</f>
        <v>0</v>
      </c>
    </row>
    <row r="16" spans="2:8" x14ac:dyDescent="0.3">
      <c r="B16" s="47">
        <v>4</v>
      </c>
      <c r="C16" s="63">
        <f>C5</f>
        <v>2.5</v>
      </c>
      <c r="D16" s="62">
        <f t="shared" ref="D16:D20" si="1">C16/$C$5 * $C$6</f>
        <v>3.5</v>
      </c>
      <c r="E16" s="70">
        <f t="shared" ca="1" si="0"/>
        <v>1206</v>
      </c>
      <c r="F16" s="18">
        <f t="shared" ca="1" si="0"/>
        <v>95</v>
      </c>
      <c r="G16" s="17">
        <f t="shared" ref="G16:G20" ca="1" si="2">($D16-$C16) * E16</f>
        <v>1206</v>
      </c>
      <c r="H16" s="35">
        <f t="shared" ref="H16:H20" ca="1" si="3">($D16-$C16) * F16</f>
        <v>95</v>
      </c>
    </row>
    <row r="17" spans="2:8" x14ac:dyDescent="0.3">
      <c r="B17" s="34">
        <v>5.25</v>
      </c>
      <c r="C17" s="63">
        <f>C5/2</f>
        <v>1.25</v>
      </c>
      <c r="D17" s="62">
        <f t="shared" si="1"/>
        <v>1.75</v>
      </c>
      <c r="E17" s="70">
        <f t="shared" ca="1" si="0"/>
        <v>0</v>
      </c>
      <c r="F17" s="18">
        <f t="shared" ca="1" si="0"/>
        <v>0</v>
      </c>
      <c r="G17" s="17">
        <f t="shared" ca="1" si="2"/>
        <v>0</v>
      </c>
      <c r="H17" s="35">
        <f t="shared" ca="1" si="3"/>
        <v>0</v>
      </c>
    </row>
    <row r="18" spans="2:8" x14ac:dyDescent="0.3">
      <c r="B18" s="48">
        <v>5.3</v>
      </c>
      <c r="C18" s="63">
        <f>C5/2</f>
        <v>1.25</v>
      </c>
      <c r="D18" s="62">
        <f t="shared" si="1"/>
        <v>1.75</v>
      </c>
      <c r="E18" s="70">
        <f t="shared" ca="1" si="0"/>
        <v>603</v>
      </c>
      <c r="F18" s="18">
        <f t="shared" ca="1" si="0"/>
        <v>36</v>
      </c>
      <c r="G18" s="17">
        <f t="shared" ca="1" si="2"/>
        <v>301.5</v>
      </c>
      <c r="H18" s="35">
        <f t="shared" ca="1" si="3"/>
        <v>18</v>
      </c>
    </row>
    <row r="19" spans="2:8" x14ac:dyDescent="0.3">
      <c r="B19" s="48">
        <v>6.3</v>
      </c>
      <c r="C19" s="63">
        <f>C5</f>
        <v>2.5</v>
      </c>
      <c r="D19" s="62">
        <f t="shared" si="1"/>
        <v>3.5</v>
      </c>
      <c r="E19" s="70">
        <f t="shared" ca="1" si="0"/>
        <v>326</v>
      </c>
      <c r="F19" s="18">
        <f t="shared" ca="1" si="0"/>
        <v>41</v>
      </c>
      <c r="G19" s="17">
        <f t="shared" ca="1" si="2"/>
        <v>326</v>
      </c>
      <c r="H19" s="35">
        <f t="shared" ca="1" si="3"/>
        <v>41</v>
      </c>
    </row>
    <row r="20" spans="2:8" x14ac:dyDescent="0.3">
      <c r="B20" s="34">
        <v>6.5</v>
      </c>
      <c r="C20" s="63">
        <f>C5</f>
        <v>2.5</v>
      </c>
      <c r="D20" s="62">
        <f t="shared" si="1"/>
        <v>3.5</v>
      </c>
      <c r="E20" s="70">
        <f t="shared" ca="1" si="0"/>
        <v>273</v>
      </c>
      <c r="F20" s="18">
        <f t="shared" ca="1" si="0"/>
        <v>16</v>
      </c>
      <c r="G20" s="17">
        <f t="shared" ca="1" si="2"/>
        <v>273</v>
      </c>
      <c r="H20" s="35">
        <f t="shared" ca="1" si="3"/>
        <v>16</v>
      </c>
    </row>
    <row r="21" spans="2:8" x14ac:dyDescent="0.3">
      <c r="B21" s="36"/>
      <c r="C21" s="64"/>
      <c r="D21" s="65"/>
      <c r="E21" s="71"/>
      <c r="F21" s="21"/>
      <c r="G21" s="20"/>
      <c r="H21" s="37"/>
    </row>
    <row r="22" spans="2:8" x14ac:dyDescent="0.3">
      <c r="B22" s="32" t="s">
        <v>51</v>
      </c>
      <c r="C22" s="29"/>
      <c r="D22" s="60"/>
      <c r="E22" s="72"/>
      <c r="F22" s="23"/>
      <c r="G22" s="22"/>
      <c r="H22" s="38"/>
    </row>
    <row r="23" spans="2:8" x14ac:dyDescent="0.3">
      <c r="B23" s="48">
        <v>6.2</v>
      </c>
      <c r="C23" s="61">
        <f>C5/2</f>
        <v>1.25</v>
      </c>
      <c r="D23" s="62">
        <f>C23/$C$5 * $C$6</f>
        <v>1.75</v>
      </c>
      <c r="E23" s="70">
        <f t="shared" ref="E23:F30" si="4">SUMIF($F$42:$F$85,$B23,G$42:G$85)</f>
        <v>0</v>
      </c>
      <c r="F23" s="18">
        <f t="shared" si="4"/>
        <v>1</v>
      </c>
      <c r="G23" s="17">
        <f>($D23-$C23) * E23</f>
        <v>0</v>
      </c>
      <c r="H23" s="35">
        <f>($D23-$C23) * F23</f>
        <v>0.5</v>
      </c>
    </row>
    <row r="24" spans="2:8" x14ac:dyDescent="0.3">
      <c r="B24" s="34">
        <v>6.25</v>
      </c>
      <c r="C24" s="61">
        <f>C5/2</f>
        <v>1.25</v>
      </c>
      <c r="D24" s="62">
        <f t="shared" ref="D24:D30" si="5">C24/$C$5 * $C$6</f>
        <v>1.75</v>
      </c>
      <c r="E24" s="70">
        <f t="shared" si="4"/>
        <v>0</v>
      </c>
      <c r="F24" s="18">
        <f t="shared" si="4"/>
        <v>0</v>
      </c>
      <c r="G24" s="17">
        <f t="shared" ref="G24:G30" si="6">($D24-$C24) * E24</f>
        <v>0</v>
      </c>
      <c r="H24" s="35">
        <f t="shared" ref="H24:H30" si="7">($D24-$C24) * F24</f>
        <v>0</v>
      </c>
    </row>
    <row r="25" spans="2:8" x14ac:dyDescent="0.3">
      <c r="B25" s="48">
        <v>6.3</v>
      </c>
      <c r="C25" s="61">
        <f>C5/2</f>
        <v>1.25</v>
      </c>
      <c r="D25" s="62">
        <f t="shared" si="5"/>
        <v>1.75</v>
      </c>
      <c r="E25" s="70">
        <f t="shared" si="4"/>
        <v>964</v>
      </c>
      <c r="F25" s="18">
        <f t="shared" si="4"/>
        <v>1395</v>
      </c>
      <c r="G25" s="17">
        <f t="shared" si="6"/>
        <v>482</v>
      </c>
      <c r="H25" s="35">
        <f t="shared" si="7"/>
        <v>697.5</v>
      </c>
    </row>
    <row r="26" spans="2:8" x14ac:dyDescent="0.3">
      <c r="B26" s="34">
        <v>7.5</v>
      </c>
      <c r="C26" s="66">
        <f>C5</f>
        <v>2.5</v>
      </c>
      <c r="D26" s="67">
        <f t="shared" si="5"/>
        <v>3.5</v>
      </c>
      <c r="E26" s="70">
        <f t="shared" si="4"/>
        <v>455</v>
      </c>
      <c r="F26" s="18">
        <f t="shared" si="4"/>
        <v>797</v>
      </c>
      <c r="G26" s="17">
        <f t="shared" si="6"/>
        <v>455</v>
      </c>
      <c r="H26" s="35">
        <f t="shared" si="7"/>
        <v>797</v>
      </c>
    </row>
    <row r="27" spans="2:8" x14ac:dyDescent="0.3">
      <c r="B27" s="48">
        <v>8.1999999999999993</v>
      </c>
      <c r="C27" s="61">
        <f>C5/2</f>
        <v>1.25</v>
      </c>
      <c r="D27" s="62">
        <f t="shared" si="5"/>
        <v>1.75</v>
      </c>
      <c r="E27" s="70">
        <f t="shared" si="4"/>
        <v>1</v>
      </c>
      <c r="F27" s="18">
        <f t="shared" si="4"/>
        <v>3</v>
      </c>
      <c r="G27" s="17">
        <f t="shared" si="6"/>
        <v>0.5</v>
      </c>
      <c r="H27" s="35">
        <f t="shared" si="7"/>
        <v>1.5</v>
      </c>
    </row>
    <row r="28" spans="2:8" x14ac:dyDescent="0.3">
      <c r="B28" s="34">
        <v>8.25</v>
      </c>
      <c r="C28" s="61">
        <f>C5/2</f>
        <v>1.25</v>
      </c>
      <c r="D28" s="62">
        <f t="shared" si="5"/>
        <v>1.75</v>
      </c>
      <c r="E28" s="70">
        <f t="shared" si="4"/>
        <v>0</v>
      </c>
      <c r="F28" s="18">
        <f t="shared" si="4"/>
        <v>0</v>
      </c>
      <c r="G28" s="17">
        <f t="shared" si="6"/>
        <v>0</v>
      </c>
      <c r="H28" s="35">
        <f t="shared" si="7"/>
        <v>0</v>
      </c>
    </row>
    <row r="29" spans="2:8" x14ac:dyDescent="0.3">
      <c r="B29" s="48">
        <v>8.3000000000000007</v>
      </c>
      <c r="C29" s="61">
        <f>C5/2</f>
        <v>1.25</v>
      </c>
      <c r="D29" s="62">
        <f>C29/$C$5 * $C$6</f>
        <v>1.75</v>
      </c>
      <c r="E29" s="70">
        <f t="shared" si="4"/>
        <v>1901</v>
      </c>
      <c r="F29" s="18">
        <f t="shared" si="4"/>
        <v>3403</v>
      </c>
      <c r="G29" s="17">
        <f t="shared" si="6"/>
        <v>950.5</v>
      </c>
      <c r="H29" s="35">
        <f t="shared" si="7"/>
        <v>1701.5</v>
      </c>
    </row>
    <row r="30" spans="2:8" x14ac:dyDescent="0.3">
      <c r="B30" s="34">
        <v>11.5</v>
      </c>
      <c r="C30" s="66">
        <f>C5</f>
        <v>2.5</v>
      </c>
      <c r="D30" s="67">
        <f t="shared" si="5"/>
        <v>3.5</v>
      </c>
      <c r="E30" s="70">
        <f t="shared" si="4"/>
        <v>677</v>
      </c>
      <c r="F30" s="18">
        <f t="shared" si="4"/>
        <v>1291</v>
      </c>
      <c r="G30" s="17">
        <f t="shared" si="6"/>
        <v>677</v>
      </c>
      <c r="H30" s="35">
        <f t="shared" si="7"/>
        <v>1291</v>
      </c>
    </row>
    <row r="31" spans="2:8" x14ac:dyDescent="0.3">
      <c r="B31" s="36"/>
      <c r="C31" s="19"/>
      <c r="D31" s="68"/>
      <c r="E31" s="71"/>
      <c r="F31" s="21"/>
      <c r="G31" s="20"/>
      <c r="H31" s="37"/>
    </row>
    <row r="32" spans="2:8" x14ac:dyDescent="0.3">
      <c r="B32" s="39" t="s">
        <v>52</v>
      </c>
      <c r="C32" s="24"/>
      <c r="D32" s="69"/>
      <c r="E32" s="73">
        <f ca="1">SUM(E15:E20)+SUM(E23:E30)</f>
        <v>6406</v>
      </c>
      <c r="F32" s="26">
        <f ca="1">SUM(F15:F20)+SUM(F23:F30)</f>
        <v>7078</v>
      </c>
      <c r="G32" s="25">
        <f ca="1">SUM(G15:G20)+SUM(G23:G30)</f>
        <v>4671.5</v>
      </c>
      <c r="H32" s="40">
        <f ca="1">SUM(H15:H20)+SUM(H23:H30)</f>
        <v>4659</v>
      </c>
    </row>
    <row r="33" spans="2:10" x14ac:dyDescent="0.3">
      <c r="B33" s="41"/>
      <c r="C33" s="31"/>
      <c r="D33" s="52"/>
      <c r="E33" s="44"/>
      <c r="F33" s="44"/>
      <c r="G33" s="55"/>
      <c r="H33" s="57"/>
    </row>
    <row r="34" spans="2:10" x14ac:dyDescent="0.3">
      <c r="B34" s="42" t="s">
        <v>53</v>
      </c>
      <c r="C34" s="56"/>
      <c r="D34" s="6"/>
      <c r="E34" s="30"/>
      <c r="F34" s="30"/>
      <c r="G34" s="30">
        <f ca="1">G32 * $C$7 * (1+$C$8)</f>
        <v>715325.77324999997</v>
      </c>
      <c r="H34" s="58">
        <f ca="1">H32 * $C$7 * (1+$C$8)</f>
        <v>713411.70449999988</v>
      </c>
    </row>
    <row r="35" spans="2:10" ht="13.5" thickBot="1" x14ac:dyDescent="0.35">
      <c r="B35" s="43" t="s">
        <v>56</v>
      </c>
      <c r="C35" s="59"/>
      <c r="D35" s="53"/>
      <c r="E35" s="54"/>
      <c r="F35" s="54"/>
      <c r="G35" s="96">
        <f ca="1">ROUND( AVERAGE(G34:H34), C9)</f>
        <v>700000</v>
      </c>
      <c r="H35" s="97"/>
    </row>
    <row r="36" spans="2:10" x14ac:dyDescent="0.3">
      <c r="B36" s="7" t="s">
        <v>63</v>
      </c>
      <c r="C36" s="28"/>
      <c r="D36" s="28"/>
      <c r="H36" s="1" t="s">
        <v>79</v>
      </c>
    </row>
    <row r="37" spans="2:10" x14ac:dyDescent="0.3">
      <c r="B37" s="7" t="s">
        <v>73</v>
      </c>
      <c r="C37" s="28"/>
      <c r="D37" s="28"/>
    </row>
    <row r="38" spans="2:10" x14ac:dyDescent="0.3">
      <c r="B38" s="6"/>
      <c r="C38" s="28"/>
      <c r="D38" s="28"/>
    </row>
    <row r="40" spans="2:10" x14ac:dyDescent="0.3">
      <c r="C40" s="95" t="s">
        <v>57</v>
      </c>
      <c r="D40" s="95"/>
      <c r="G40" s="95" t="s">
        <v>58</v>
      </c>
      <c r="H40" s="95"/>
    </row>
    <row r="41" spans="2:10" ht="26" x14ac:dyDescent="0.3">
      <c r="B41" s="8" t="s">
        <v>31</v>
      </c>
      <c r="C41" s="9" t="s">
        <v>60</v>
      </c>
      <c r="D41" s="9" t="s">
        <v>59</v>
      </c>
      <c r="F41" s="8" t="s">
        <v>31</v>
      </c>
      <c r="G41" s="9" t="str">
        <f>C41</f>
        <v>aantal vastgestelde mediations 2022</v>
      </c>
      <c r="H41" s="9" t="str">
        <f>D41</f>
        <v>aantal vastgestelde mediations 2023</v>
      </c>
    </row>
    <row r="42" spans="2:10" x14ac:dyDescent="0.3">
      <c r="B42" s="10">
        <v>0</v>
      </c>
      <c r="C42" s="45">
        <f>SUMIFS(Tabel_2022[aantal_VAS],Tabel_2022[Afgifte_voor_2022],1,Tabel_2022[Puntenbasis],B42)</f>
        <v>3</v>
      </c>
      <c r="D42" s="45">
        <f>SUMIFS(Tabel_2023[aantal_VAS],Tabel_2023[Afgifte_voor_2022],1,Tabel_2023[Puntenbasis],F42)</f>
        <v>3</v>
      </c>
      <c r="F42" s="10">
        <v>0</v>
      </c>
      <c r="G42" s="45">
        <f>SUMIFS(Tabel_2022[aantal_VAS],Tabel_2022[Afgifte_voor_2022],0,Tabel_2022[Puntenbasis],B42)</f>
        <v>7</v>
      </c>
      <c r="H42" s="45">
        <f>SUMIFS(Tabel_2023[aantal_VAS],Tabel_2023[Afgifte_voor_2022],0,Tabel_2023[Puntenbasis],F42)</f>
        <v>24</v>
      </c>
      <c r="J42" s="7" t="s">
        <v>61</v>
      </c>
    </row>
    <row r="43" spans="2:10" x14ac:dyDescent="0.3">
      <c r="B43" s="10">
        <v>1.5</v>
      </c>
      <c r="C43" s="12">
        <f>SUMIFS(Tabel_2022[aantal_VAS],Tabel_2022[Afgifte_voor_2022],1,Tabel_2022[Puntenbasis],B43)</f>
        <v>80</v>
      </c>
      <c r="D43" s="12">
        <f>SUMIFS(Tabel_2023[aantal_VAS],Tabel_2023[Afgifte_voor_2022],1,Tabel_2023[Puntenbasis],F43)</f>
        <v>8</v>
      </c>
      <c r="F43" s="10">
        <v>1.5</v>
      </c>
      <c r="G43" s="12">
        <f>SUMIFS(Tabel_2022[aantal_VAS],Tabel_2022[Afgifte_voor_2022],0,Tabel_2022[Puntenbasis],B43)</f>
        <v>13</v>
      </c>
      <c r="H43" s="12">
        <f>SUMIFS(Tabel_2023[aantal_VAS],Tabel_2023[Afgifte_voor_2022],0,Tabel_2023[Puntenbasis],F43)</f>
        <v>2</v>
      </c>
    </row>
    <row r="44" spans="2:10" x14ac:dyDescent="0.3">
      <c r="B44" s="10">
        <v>2.5</v>
      </c>
      <c r="C44" s="12">
        <f>SUMIFS(Tabel_2022[aantal_VAS],Tabel_2022[Afgifte_voor_2022],1,Tabel_2022[Puntenbasis],B44)</f>
        <v>0</v>
      </c>
      <c r="D44" s="12">
        <f>SUMIFS(Tabel_2023[aantal_VAS],Tabel_2023[Afgifte_voor_2022],1,Tabel_2023[Puntenbasis],F44)</f>
        <v>0</v>
      </c>
      <c r="F44" s="10">
        <v>2.5</v>
      </c>
      <c r="G44" s="12">
        <f>SUMIFS(Tabel_2022[aantal_VAS],Tabel_2022[Afgifte_voor_2022],0,Tabel_2022[Puntenbasis],B44)</f>
        <v>1</v>
      </c>
      <c r="H44" s="12">
        <f>SUMIFS(Tabel_2023[aantal_VAS],Tabel_2023[Afgifte_voor_2022],0,Tabel_2023[Puntenbasis],F44)</f>
        <v>0</v>
      </c>
    </row>
    <row r="45" spans="2:10" x14ac:dyDescent="0.3">
      <c r="B45" s="10">
        <v>3</v>
      </c>
      <c r="C45" s="12">
        <f>SUMIFS(Tabel_2022[aantal_VAS],Tabel_2022[Afgifte_voor_2022],1,Tabel_2022[Puntenbasis],B45)</f>
        <v>1</v>
      </c>
      <c r="D45" s="12">
        <f>SUMIFS(Tabel_2023[aantal_VAS],Tabel_2023[Afgifte_voor_2022],1,Tabel_2023[Puntenbasis],F45)</f>
        <v>0</v>
      </c>
      <c r="F45" s="10">
        <v>3</v>
      </c>
      <c r="G45" s="12">
        <f>SUMIFS(Tabel_2022[aantal_VAS],Tabel_2022[Afgifte_voor_2022],0,Tabel_2022[Puntenbasis],B45)</f>
        <v>0</v>
      </c>
      <c r="H45" s="12">
        <f>SUMIFS(Tabel_2023[aantal_VAS],Tabel_2023[Afgifte_voor_2022],0,Tabel_2023[Puntenbasis],F45)</f>
        <v>0</v>
      </c>
    </row>
    <row r="46" spans="2:10" x14ac:dyDescent="0.3">
      <c r="B46" s="10">
        <v>3.3</v>
      </c>
      <c r="C46" s="12">
        <f>SUMIFS(Tabel_2022[aantal_VAS],Tabel_2022[Afgifte_voor_2022],1,Tabel_2022[Puntenbasis],B46)</f>
        <v>0</v>
      </c>
      <c r="D46" s="12">
        <f>SUMIFS(Tabel_2023[aantal_VAS],Tabel_2023[Afgifte_voor_2022],1,Tabel_2023[Puntenbasis],F46)</f>
        <v>0</v>
      </c>
      <c r="F46" s="10">
        <v>3.3</v>
      </c>
      <c r="G46" s="12">
        <f>SUMIFS(Tabel_2022[aantal_VAS],Tabel_2022[Afgifte_voor_2022],0,Tabel_2022[Puntenbasis],B46)</f>
        <v>0</v>
      </c>
      <c r="H46" s="12">
        <f>SUMIFS(Tabel_2023[aantal_VAS],Tabel_2023[Afgifte_voor_2022],0,Tabel_2023[Puntenbasis],F46)</f>
        <v>3</v>
      </c>
    </row>
    <row r="47" spans="2:10" x14ac:dyDescent="0.3">
      <c r="B47" s="10">
        <v>4</v>
      </c>
      <c r="C47" s="12">
        <f>SUMIFS(Tabel_2022[aantal_VAS],Tabel_2022[Afgifte_voor_2022],1,Tabel_2022[Puntenbasis],B47)</f>
        <v>1206</v>
      </c>
      <c r="D47" s="12">
        <f>SUMIFS(Tabel_2023[aantal_VAS],Tabel_2023[Afgifte_voor_2022],1,Tabel_2023[Puntenbasis],F47)</f>
        <v>95</v>
      </c>
      <c r="F47" s="10">
        <v>4</v>
      </c>
      <c r="G47" s="12">
        <f>SUMIFS(Tabel_2022[aantal_VAS],Tabel_2022[Afgifte_voor_2022],0,Tabel_2022[Puntenbasis],B47)</f>
        <v>50</v>
      </c>
      <c r="H47" s="12">
        <f>SUMIFS(Tabel_2023[aantal_VAS],Tabel_2023[Afgifte_voor_2022],0,Tabel_2023[Puntenbasis],F47)</f>
        <v>3</v>
      </c>
    </row>
    <row r="48" spans="2:10" x14ac:dyDescent="0.3">
      <c r="B48" s="10">
        <v>4.3</v>
      </c>
      <c r="C48" s="12">
        <f>SUMIFS(Tabel_2022[aantal_VAS],Tabel_2022[Afgifte_voor_2022],1,Tabel_2022[Puntenbasis],B48)</f>
        <v>0</v>
      </c>
      <c r="D48" s="12">
        <f>SUMIFS(Tabel_2023[aantal_VAS],Tabel_2023[Afgifte_voor_2022],1,Tabel_2023[Puntenbasis],F48)</f>
        <v>0</v>
      </c>
      <c r="F48" s="10">
        <v>4.3</v>
      </c>
      <c r="G48" s="12">
        <f>SUMIFS(Tabel_2022[aantal_VAS],Tabel_2022[Afgifte_voor_2022],0,Tabel_2022[Puntenbasis],B48)</f>
        <v>0</v>
      </c>
      <c r="H48" s="12">
        <f>SUMIFS(Tabel_2023[aantal_VAS],Tabel_2023[Afgifte_voor_2022],0,Tabel_2023[Puntenbasis],F48)</f>
        <v>1</v>
      </c>
    </row>
    <row r="49" spans="2:8" x14ac:dyDescent="0.3">
      <c r="B49" s="10">
        <v>4.5</v>
      </c>
      <c r="C49" s="12">
        <f>SUMIFS(Tabel_2022[aantal_VAS],Tabel_2022[Afgifte_voor_2022],1,Tabel_2022[Puntenbasis],B49)</f>
        <v>2</v>
      </c>
      <c r="D49" s="12">
        <f>SUMIFS(Tabel_2023[aantal_VAS],Tabel_2023[Afgifte_voor_2022],1,Tabel_2023[Puntenbasis],F49)</f>
        <v>0</v>
      </c>
      <c r="F49" s="10">
        <v>4.5</v>
      </c>
      <c r="G49" s="12">
        <f>SUMIFS(Tabel_2022[aantal_VAS],Tabel_2022[Afgifte_voor_2022],0,Tabel_2022[Puntenbasis],B49)</f>
        <v>0</v>
      </c>
      <c r="H49" s="12">
        <f>SUMIFS(Tabel_2023[aantal_VAS],Tabel_2023[Afgifte_voor_2022],0,Tabel_2023[Puntenbasis],F49)</f>
        <v>0</v>
      </c>
    </row>
    <row r="50" spans="2:8" x14ac:dyDescent="0.3">
      <c r="B50" s="10">
        <v>5</v>
      </c>
      <c r="C50" s="12">
        <f>SUMIFS(Tabel_2022[aantal_VAS],Tabel_2022[Afgifte_voor_2022],1,Tabel_2022[Puntenbasis],B50)</f>
        <v>33</v>
      </c>
      <c r="D50" s="12">
        <f>SUMIFS(Tabel_2023[aantal_VAS],Tabel_2023[Afgifte_voor_2022],1,Tabel_2023[Puntenbasis],F50)</f>
        <v>60</v>
      </c>
      <c r="F50" s="10">
        <v>5</v>
      </c>
      <c r="G50" s="12">
        <f>SUMIFS(Tabel_2022[aantal_VAS],Tabel_2022[Afgifte_voor_2022],0,Tabel_2022[Puntenbasis],B50)</f>
        <v>2060</v>
      </c>
      <c r="H50" s="12">
        <f>SUMIFS(Tabel_2023[aantal_VAS],Tabel_2023[Afgifte_voor_2022],0,Tabel_2023[Puntenbasis],F50)</f>
        <v>3241</v>
      </c>
    </row>
    <row r="51" spans="2:8" x14ac:dyDescent="0.3">
      <c r="B51" s="27">
        <v>5.3</v>
      </c>
      <c r="C51" s="12">
        <f>SUMIFS(Tabel_2022[aantal_VAS],Tabel_2022[Afgifte_voor_2022],1,Tabel_2022[Puntenbasis],B51)</f>
        <v>603</v>
      </c>
      <c r="D51" s="12">
        <f>SUMIFS(Tabel_2023[aantal_VAS],Tabel_2023[Afgifte_voor_2022],1,Tabel_2023[Puntenbasis],F51)</f>
        <v>36</v>
      </c>
      <c r="F51" s="10">
        <v>5.3</v>
      </c>
      <c r="G51" s="12">
        <f>SUMIFS(Tabel_2022[aantal_VAS],Tabel_2022[Afgifte_voor_2022],0,Tabel_2022[Puntenbasis],B51)</f>
        <v>10</v>
      </c>
      <c r="H51" s="12">
        <f>SUMIFS(Tabel_2023[aantal_VAS],Tabel_2023[Afgifte_voor_2022],0,Tabel_2023[Puntenbasis],F51)</f>
        <v>1</v>
      </c>
    </row>
    <row r="52" spans="2:8" x14ac:dyDescent="0.3">
      <c r="B52" s="10">
        <v>5.5</v>
      </c>
      <c r="C52" s="12">
        <f>SUMIFS(Tabel_2022[aantal_VAS],Tabel_2022[Afgifte_voor_2022],1,Tabel_2022[Puntenbasis],B52)</f>
        <v>0</v>
      </c>
      <c r="D52" s="12">
        <f>SUMIFS(Tabel_2023[aantal_VAS],Tabel_2023[Afgifte_voor_2022],1,Tabel_2023[Puntenbasis],F52)</f>
        <v>0</v>
      </c>
      <c r="F52" s="10">
        <v>5.5</v>
      </c>
      <c r="G52" s="12">
        <f>SUMIFS(Tabel_2022[aantal_VAS],Tabel_2022[Afgifte_voor_2022],0,Tabel_2022[Puntenbasis],B52)</f>
        <v>1</v>
      </c>
      <c r="H52" s="12">
        <f>SUMIFS(Tabel_2023[aantal_VAS],Tabel_2023[Afgifte_voor_2022],0,Tabel_2023[Puntenbasis],F52)</f>
        <v>0</v>
      </c>
    </row>
    <row r="53" spans="2:8" x14ac:dyDescent="0.3">
      <c r="B53" s="10">
        <v>6</v>
      </c>
      <c r="C53" s="12">
        <f>SUMIFS(Tabel_2022[aantal_VAS],Tabel_2022[Afgifte_voor_2022],1,Tabel_2022[Puntenbasis],B53)</f>
        <v>0</v>
      </c>
      <c r="D53" s="12">
        <f>SUMIFS(Tabel_2023[aantal_VAS],Tabel_2023[Afgifte_voor_2022],1,Tabel_2023[Puntenbasis],F53)</f>
        <v>1</v>
      </c>
      <c r="F53" s="10">
        <v>6</v>
      </c>
      <c r="G53" s="12">
        <f>SUMIFS(Tabel_2022[aantal_VAS],Tabel_2022[Afgifte_voor_2022],0,Tabel_2022[Puntenbasis],B53)</f>
        <v>3</v>
      </c>
      <c r="H53" s="12">
        <f>SUMIFS(Tabel_2023[aantal_VAS],Tabel_2023[Afgifte_voor_2022],0,Tabel_2023[Puntenbasis],F53)</f>
        <v>0</v>
      </c>
    </row>
    <row r="54" spans="2:8" x14ac:dyDescent="0.3">
      <c r="B54" s="10">
        <v>6.2</v>
      </c>
      <c r="C54" s="12">
        <f>SUMIFS(Tabel_2022[aantal_VAS],Tabel_2022[Afgifte_voor_2022],1,Tabel_2022[Puntenbasis],B54)</f>
        <v>0</v>
      </c>
      <c r="D54" s="12">
        <f>SUMIFS(Tabel_2023[aantal_VAS],Tabel_2023[Afgifte_voor_2022],1,Tabel_2023[Puntenbasis],F54)</f>
        <v>0</v>
      </c>
      <c r="F54" s="27">
        <v>6.2</v>
      </c>
      <c r="G54" s="12">
        <f>SUMIFS(Tabel_2022[aantal_VAS],Tabel_2022[Afgifte_voor_2022],0,Tabel_2022[Puntenbasis],B54)</f>
        <v>0</v>
      </c>
      <c r="H54" s="12">
        <f>SUMIFS(Tabel_2023[aantal_VAS],Tabel_2023[Afgifte_voor_2022],0,Tabel_2023[Puntenbasis],F54)</f>
        <v>1</v>
      </c>
    </row>
    <row r="55" spans="2:8" x14ac:dyDescent="0.3">
      <c r="B55" s="27">
        <v>6.3</v>
      </c>
      <c r="C55" s="12">
        <f>SUMIFS(Tabel_2022[aantal_VAS],Tabel_2022[Afgifte_voor_2022],1,Tabel_2022[Puntenbasis],B55)</f>
        <v>326</v>
      </c>
      <c r="D55" s="12">
        <f>SUMIFS(Tabel_2023[aantal_VAS],Tabel_2023[Afgifte_voor_2022],1,Tabel_2023[Puntenbasis],F55)</f>
        <v>41</v>
      </c>
      <c r="F55" s="27">
        <v>6.3</v>
      </c>
      <c r="G55" s="12">
        <f>SUMIFS(Tabel_2022[aantal_VAS],Tabel_2022[Afgifte_voor_2022],0,Tabel_2022[Puntenbasis],B55)</f>
        <v>964</v>
      </c>
      <c r="H55" s="12">
        <f>SUMIFS(Tabel_2023[aantal_VAS],Tabel_2023[Afgifte_voor_2022],0,Tabel_2023[Puntenbasis],F55)</f>
        <v>1395</v>
      </c>
    </row>
    <row r="56" spans="2:8" x14ac:dyDescent="0.3">
      <c r="B56" s="10">
        <v>6.5</v>
      </c>
      <c r="C56" s="12">
        <f>SUMIFS(Tabel_2022[aantal_VAS],Tabel_2022[Afgifte_voor_2022],1,Tabel_2022[Puntenbasis],B56)</f>
        <v>273</v>
      </c>
      <c r="D56" s="12">
        <f>SUMIFS(Tabel_2023[aantal_VAS],Tabel_2023[Afgifte_voor_2022],1,Tabel_2023[Puntenbasis],F56)</f>
        <v>16</v>
      </c>
      <c r="F56" s="10">
        <v>6.5</v>
      </c>
      <c r="G56" s="12">
        <f>SUMIFS(Tabel_2022[aantal_VAS],Tabel_2022[Afgifte_voor_2022],0,Tabel_2022[Puntenbasis],B56)</f>
        <v>5</v>
      </c>
      <c r="H56" s="12">
        <f>SUMIFS(Tabel_2023[aantal_VAS],Tabel_2023[Afgifte_voor_2022],0,Tabel_2023[Puntenbasis],F56)</f>
        <v>1</v>
      </c>
    </row>
    <row r="57" spans="2:8" x14ac:dyDescent="0.3">
      <c r="B57" s="10">
        <v>6.8</v>
      </c>
      <c r="C57" s="12">
        <f>SUMIFS(Tabel_2022[aantal_VAS],Tabel_2022[Afgifte_voor_2022],1,Tabel_2022[Puntenbasis],B57)</f>
        <v>8</v>
      </c>
      <c r="D57" s="12">
        <f>SUMIFS(Tabel_2023[aantal_VAS],Tabel_2023[Afgifte_voor_2022],1,Tabel_2023[Puntenbasis],F57)</f>
        <v>0</v>
      </c>
      <c r="F57" s="10">
        <v>6.8</v>
      </c>
      <c r="G57" s="12">
        <f>SUMIFS(Tabel_2022[aantal_VAS],Tabel_2022[Afgifte_voor_2022],0,Tabel_2022[Puntenbasis],B57)</f>
        <v>0</v>
      </c>
      <c r="H57" s="12">
        <f>SUMIFS(Tabel_2023[aantal_VAS],Tabel_2023[Afgifte_voor_2022],0,Tabel_2023[Puntenbasis],F57)</f>
        <v>2</v>
      </c>
    </row>
    <row r="58" spans="2:8" x14ac:dyDescent="0.3">
      <c r="B58" s="10">
        <v>7</v>
      </c>
      <c r="C58" s="12">
        <f>SUMIFS(Tabel_2022[aantal_VAS],Tabel_2022[Afgifte_voor_2022],1,Tabel_2022[Puntenbasis],B58)</f>
        <v>120</v>
      </c>
      <c r="D58" s="12">
        <f>SUMIFS(Tabel_2023[aantal_VAS],Tabel_2023[Afgifte_voor_2022],1,Tabel_2023[Puntenbasis],F58)</f>
        <v>24</v>
      </c>
      <c r="F58" s="10">
        <v>7</v>
      </c>
      <c r="G58" s="12">
        <f>SUMIFS(Tabel_2022[aantal_VAS],Tabel_2022[Afgifte_voor_2022],0,Tabel_2022[Puntenbasis],B58)</f>
        <v>1155</v>
      </c>
      <c r="H58" s="12">
        <f>SUMIFS(Tabel_2023[aantal_VAS],Tabel_2023[Afgifte_voor_2022],0,Tabel_2023[Puntenbasis],F58)</f>
        <v>2128</v>
      </c>
    </row>
    <row r="59" spans="2:8" x14ac:dyDescent="0.3">
      <c r="B59" s="10">
        <v>7.3</v>
      </c>
      <c r="C59" s="12">
        <f>SUMIFS(Tabel_2022[aantal_VAS],Tabel_2022[Afgifte_voor_2022],1,Tabel_2022[Puntenbasis],B59)</f>
        <v>3</v>
      </c>
      <c r="D59" s="12">
        <f>SUMIFS(Tabel_2023[aantal_VAS],Tabel_2023[Afgifte_voor_2022],1,Tabel_2023[Puntenbasis],F59)</f>
        <v>0</v>
      </c>
      <c r="F59" s="10">
        <v>7.3</v>
      </c>
      <c r="G59" s="12">
        <f>SUMIFS(Tabel_2022[aantal_VAS],Tabel_2022[Afgifte_voor_2022],0,Tabel_2022[Puntenbasis],B59)</f>
        <v>5</v>
      </c>
      <c r="H59" s="12">
        <f>SUMIFS(Tabel_2023[aantal_VAS],Tabel_2023[Afgifte_voor_2022],0,Tabel_2023[Puntenbasis],F59)</f>
        <v>0</v>
      </c>
    </row>
    <row r="60" spans="2:8" x14ac:dyDescent="0.3">
      <c r="B60" s="10">
        <v>7.5</v>
      </c>
      <c r="C60" s="12">
        <f>SUMIFS(Tabel_2022[aantal_VAS],Tabel_2022[Afgifte_voor_2022],1,Tabel_2022[Puntenbasis],B60)</f>
        <v>649</v>
      </c>
      <c r="D60" s="12">
        <f>SUMIFS(Tabel_2023[aantal_VAS],Tabel_2023[Afgifte_voor_2022],1,Tabel_2023[Puntenbasis],F60)</f>
        <v>37</v>
      </c>
      <c r="F60" s="10">
        <v>7.5</v>
      </c>
      <c r="G60" s="12">
        <f>SUMIFS(Tabel_2022[aantal_VAS],Tabel_2022[Afgifte_voor_2022],0,Tabel_2022[Puntenbasis],B60)</f>
        <v>455</v>
      </c>
      <c r="H60" s="12">
        <f>SUMIFS(Tabel_2023[aantal_VAS],Tabel_2023[Afgifte_voor_2022],0,Tabel_2023[Puntenbasis],F60)</f>
        <v>797</v>
      </c>
    </row>
    <row r="61" spans="2:8" x14ac:dyDescent="0.3">
      <c r="B61" s="10">
        <v>8</v>
      </c>
      <c r="C61" s="12">
        <f>SUMIFS(Tabel_2022[aantal_VAS],Tabel_2022[Afgifte_voor_2022],1,Tabel_2022[Puntenbasis],B61)</f>
        <v>0</v>
      </c>
      <c r="D61" s="12">
        <f>SUMIFS(Tabel_2023[aantal_VAS],Tabel_2023[Afgifte_voor_2022],1,Tabel_2023[Puntenbasis],F61)</f>
        <v>0</v>
      </c>
      <c r="F61" s="10">
        <v>8</v>
      </c>
      <c r="G61" s="12">
        <f>SUMIFS(Tabel_2022[aantal_VAS],Tabel_2022[Afgifte_voor_2022],0,Tabel_2022[Puntenbasis],B61)</f>
        <v>2</v>
      </c>
      <c r="H61" s="12">
        <f>SUMIFS(Tabel_2023[aantal_VAS],Tabel_2023[Afgifte_voor_2022],0,Tabel_2023[Puntenbasis],F61)</f>
        <v>0</v>
      </c>
    </row>
    <row r="62" spans="2:8" x14ac:dyDescent="0.3">
      <c r="B62" s="10">
        <v>8.1999999999999993</v>
      </c>
      <c r="C62" s="12">
        <f>SUMIFS(Tabel_2022[aantal_VAS],Tabel_2022[Afgifte_voor_2022],1,Tabel_2022[Puntenbasis],B62)</f>
        <v>0</v>
      </c>
      <c r="D62" s="12">
        <f>SUMIFS(Tabel_2023[aantal_VAS],Tabel_2023[Afgifte_voor_2022],1,Tabel_2023[Puntenbasis],F62)</f>
        <v>0</v>
      </c>
      <c r="F62" s="27">
        <v>8.1999999999999993</v>
      </c>
      <c r="G62" s="12">
        <f>SUMIFS(Tabel_2022[aantal_VAS],Tabel_2022[Afgifte_voor_2022],0,Tabel_2022[Puntenbasis],B62)</f>
        <v>1</v>
      </c>
      <c r="H62" s="12">
        <f>SUMIFS(Tabel_2023[aantal_VAS],Tabel_2023[Afgifte_voor_2022],0,Tabel_2023[Puntenbasis],F62)</f>
        <v>3</v>
      </c>
    </row>
    <row r="63" spans="2:8" x14ac:dyDescent="0.3">
      <c r="B63" s="10">
        <v>8.3000000000000007</v>
      </c>
      <c r="C63" s="12">
        <f>SUMIFS(Tabel_2022[aantal_VAS],Tabel_2022[Afgifte_voor_2022],1,Tabel_2022[Puntenbasis],B63)</f>
        <v>35</v>
      </c>
      <c r="D63" s="12">
        <f>SUMIFS(Tabel_2023[aantal_VAS],Tabel_2023[Afgifte_voor_2022],1,Tabel_2023[Puntenbasis],F63)</f>
        <v>9</v>
      </c>
      <c r="F63" s="27">
        <v>8.3000000000000007</v>
      </c>
      <c r="G63" s="12">
        <f>SUMIFS(Tabel_2022[aantal_VAS],Tabel_2022[Afgifte_voor_2022],0,Tabel_2022[Puntenbasis],B63)</f>
        <v>1901</v>
      </c>
      <c r="H63" s="12">
        <f>SUMIFS(Tabel_2023[aantal_VAS],Tabel_2023[Afgifte_voor_2022],0,Tabel_2023[Puntenbasis],F63)</f>
        <v>3403</v>
      </c>
    </row>
    <row r="64" spans="2:8" x14ac:dyDescent="0.3">
      <c r="B64" s="10">
        <v>8.5</v>
      </c>
      <c r="C64" s="12">
        <f>SUMIFS(Tabel_2022[aantal_VAS],Tabel_2022[Afgifte_voor_2022],1,Tabel_2022[Puntenbasis],B64)</f>
        <v>5</v>
      </c>
      <c r="D64" s="12">
        <f>SUMIFS(Tabel_2023[aantal_VAS],Tabel_2023[Afgifte_voor_2022],1,Tabel_2023[Puntenbasis],F64)</f>
        <v>0</v>
      </c>
      <c r="F64" s="10">
        <v>8.5</v>
      </c>
      <c r="G64" s="12">
        <f>SUMIFS(Tabel_2022[aantal_VAS],Tabel_2022[Afgifte_voor_2022],0,Tabel_2022[Puntenbasis],B64)</f>
        <v>1</v>
      </c>
      <c r="H64" s="12">
        <f>SUMIFS(Tabel_2023[aantal_VAS],Tabel_2023[Afgifte_voor_2022],0,Tabel_2023[Puntenbasis],F64)</f>
        <v>1</v>
      </c>
    </row>
    <row r="65" spans="2:8" x14ac:dyDescent="0.3">
      <c r="B65" s="10">
        <v>8.6999999999999993</v>
      </c>
      <c r="C65" s="12">
        <f>SUMIFS(Tabel_2022[aantal_VAS],Tabel_2022[Afgifte_voor_2022],1,Tabel_2022[Puntenbasis],B65)</f>
        <v>0</v>
      </c>
      <c r="D65" s="12">
        <f>SUMIFS(Tabel_2023[aantal_VAS],Tabel_2023[Afgifte_voor_2022],1,Tabel_2023[Puntenbasis],F65)</f>
        <v>0</v>
      </c>
      <c r="F65" s="10">
        <v>8.6999999999999993</v>
      </c>
      <c r="G65" s="12">
        <f>SUMIFS(Tabel_2022[aantal_VAS],Tabel_2022[Afgifte_voor_2022],0,Tabel_2022[Puntenbasis],B65)</f>
        <v>1</v>
      </c>
      <c r="H65" s="12">
        <f>SUMIFS(Tabel_2023[aantal_VAS],Tabel_2023[Afgifte_voor_2022],0,Tabel_2023[Puntenbasis],F65)</f>
        <v>0</v>
      </c>
    </row>
    <row r="66" spans="2:8" x14ac:dyDescent="0.3">
      <c r="B66" s="10">
        <v>8.8000000000000007</v>
      </c>
      <c r="C66" s="12">
        <f>SUMIFS(Tabel_2022[aantal_VAS],Tabel_2022[Afgifte_voor_2022],1,Tabel_2022[Puntenbasis],B66)</f>
        <v>1</v>
      </c>
      <c r="D66" s="12">
        <f>SUMIFS(Tabel_2023[aantal_VAS],Tabel_2023[Afgifte_voor_2022],1,Tabel_2023[Puntenbasis],F66)</f>
        <v>0</v>
      </c>
      <c r="F66" s="10">
        <v>8.8000000000000007</v>
      </c>
      <c r="G66" s="12">
        <f>SUMIFS(Tabel_2022[aantal_VAS],Tabel_2022[Afgifte_voor_2022],0,Tabel_2022[Puntenbasis],B66)</f>
        <v>2</v>
      </c>
      <c r="H66" s="12">
        <f>SUMIFS(Tabel_2023[aantal_VAS],Tabel_2023[Afgifte_voor_2022],0,Tabel_2023[Puntenbasis],F66)</f>
        <v>0</v>
      </c>
    </row>
    <row r="67" spans="2:8" x14ac:dyDescent="0.3">
      <c r="B67" s="10">
        <v>9</v>
      </c>
      <c r="C67" s="12">
        <f>SUMIFS(Tabel_2022[aantal_VAS],Tabel_2022[Afgifte_voor_2022],1,Tabel_2022[Puntenbasis],B67)</f>
        <v>13</v>
      </c>
      <c r="D67" s="12">
        <f>SUMIFS(Tabel_2023[aantal_VAS],Tabel_2023[Afgifte_voor_2022],1,Tabel_2023[Puntenbasis],F67)</f>
        <v>3</v>
      </c>
      <c r="F67" s="10">
        <v>9</v>
      </c>
      <c r="G67" s="12">
        <f>SUMIFS(Tabel_2022[aantal_VAS],Tabel_2022[Afgifte_voor_2022],0,Tabel_2022[Puntenbasis],B67)</f>
        <v>462</v>
      </c>
      <c r="H67" s="12">
        <f>SUMIFS(Tabel_2023[aantal_VAS],Tabel_2023[Afgifte_voor_2022],0,Tabel_2023[Puntenbasis],F67)</f>
        <v>865</v>
      </c>
    </row>
    <row r="68" spans="2:8" x14ac:dyDescent="0.3">
      <c r="B68" s="10">
        <v>9.3000000000000007</v>
      </c>
      <c r="C68" s="12">
        <f>SUMIFS(Tabel_2022[aantal_VAS],Tabel_2022[Afgifte_voor_2022],1,Tabel_2022[Puntenbasis],B68)</f>
        <v>0</v>
      </c>
      <c r="D68" s="12">
        <f>SUMIFS(Tabel_2023[aantal_VAS],Tabel_2023[Afgifte_voor_2022],1,Tabel_2023[Puntenbasis],F68)</f>
        <v>0</v>
      </c>
      <c r="F68" s="10">
        <v>9.3000000000000007</v>
      </c>
      <c r="G68" s="12">
        <f>SUMIFS(Tabel_2022[aantal_VAS],Tabel_2022[Afgifte_voor_2022],0,Tabel_2022[Puntenbasis],B68)</f>
        <v>0</v>
      </c>
      <c r="H68" s="12">
        <f>SUMIFS(Tabel_2023[aantal_VAS],Tabel_2023[Afgifte_voor_2022],0,Tabel_2023[Puntenbasis],F68)</f>
        <v>1</v>
      </c>
    </row>
    <row r="69" spans="2:8" x14ac:dyDescent="0.3">
      <c r="B69" s="10">
        <v>9.5</v>
      </c>
      <c r="C69" s="12">
        <f>SUMIFS(Tabel_2022[aantal_VAS],Tabel_2022[Afgifte_voor_2022],1,Tabel_2022[Puntenbasis],B69)</f>
        <v>254</v>
      </c>
      <c r="D69" s="12">
        <f>SUMIFS(Tabel_2023[aantal_VAS],Tabel_2023[Afgifte_voor_2022],1,Tabel_2023[Puntenbasis],F69)</f>
        <v>4</v>
      </c>
      <c r="F69" s="10">
        <v>9.5</v>
      </c>
      <c r="G69" s="12">
        <f>SUMIFS(Tabel_2022[aantal_VAS],Tabel_2022[Afgifte_voor_2022],0,Tabel_2022[Puntenbasis],B69)</f>
        <v>4</v>
      </c>
      <c r="H69" s="12">
        <f>SUMIFS(Tabel_2023[aantal_VAS],Tabel_2023[Afgifte_voor_2022],0,Tabel_2023[Puntenbasis],F69)</f>
        <v>2</v>
      </c>
    </row>
    <row r="70" spans="2:8" x14ac:dyDescent="0.3">
      <c r="B70" s="10">
        <v>10.199999999999999</v>
      </c>
      <c r="C70" s="12">
        <f>SUMIFS(Tabel_2022[aantal_VAS],Tabel_2022[Afgifte_voor_2022],1,Tabel_2022[Puntenbasis],B70)</f>
        <v>0</v>
      </c>
      <c r="D70" s="12">
        <f>SUMIFS(Tabel_2023[aantal_VAS],Tabel_2023[Afgifte_voor_2022],1,Tabel_2023[Puntenbasis],F70)</f>
        <v>0</v>
      </c>
      <c r="F70" s="10">
        <v>10.199999999999999</v>
      </c>
      <c r="G70" s="12">
        <f>SUMIFS(Tabel_2022[aantal_VAS],Tabel_2022[Afgifte_voor_2022],0,Tabel_2022[Puntenbasis],B70)</f>
        <v>2</v>
      </c>
      <c r="H70" s="12">
        <f>SUMIFS(Tabel_2023[aantal_VAS],Tabel_2023[Afgifte_voor_2022],0,Tabel_2023[Puntenbasis],F70)</f>
        <v>0</v>
      </c>
    </row>
    <row r="71" spans="2:8" x14ac:dyDescent="0.3">
      <c r="B71" s="10">
        <v>10.3</v>
      </c>
      <c r="C71" s="12">
        <f>SUMIFS(Tabel_2022[aantal_VAS],Tabel_2022[Afgifte_voor_2022],1,Tabel_2022[Puntenbasis],B71)</f>
        <v>0</v>
      </c>
      <c r="D71" s="12">
        <f>SUMIFS(Tabel_2023[aantal_VAS],Tabel_2023[Afgifte_voor_2022],1,Tabel_2023[Puntenbasis],F71)</f>
        <v>0</v>
      </c>
      <c r="F71" s="10">
        <v>10.3</v>
      </c>
      <c r="G71" s="12">
        <f>SUMIFS(Tabel_2022[aantal_VAS],Tabel_2022[Afgifte_voor_2022],0,Tabel_2022[Puntenbasis],B71)</f>
        <v>2</v>
      </c>
      <c r="H71" s="12">
        <f>SUMIFS(Tabel_2023[aantal_VAS],Tabel_2023[Afgifte_voor_2022],0,Tabel_2023[Puntenbasis],F71)</f>
        <v>0</v>
      </c>
    </row>
    <row r="72" spans="2:8" x14ac:dyDescent="0.3">
      <c r="B72" s="10">
        <v>10.5</v>
      </c>
      <c r="C72" s="12">
        <f>SUMIFS(Tabel_2022[aantal_VAS],Tabel_2022[Afgifte_voor_2022],1,Tabel_2022[Puntenbasis],B72)</f>
        <v>0</v>
      </c>
      <c r="D72" s="12">
        <f>SUMIFS(Tabel_2023[aantal_VAS],Tabel_2023[Afgifte_voor_2022],1,Tabel_2023[Puntenbasis],F72)</f>
        <v>0</v>
      </c>
      <c r="F72" s="10">
        <v>10.5</v>
      </c>
      <c r="G72" s="12">
        <f>SUMIFS(Tabel_2022[aantal_VAS],Tabel_2022[Afgifte_voor_2022],0,Tabel_2022[Puntenbasis],B72)</f>
        <v>1</v>
      </c>
      <c r="H72" s="12">
        <f>SUMIFS(Tabel_2023[aantal_VAS],Tabel_2023[Afgifte_voor_2022],0,Tabel_2023[Puntenbasis],F72)</f>
        <v>0</v>
      </c>
    </row>
    <row r="73" spans="2:8" x14ac:dyDescent="0.3">
      <c r="B73" s="10">
        <v>10.7</v>
      </c>
      <c r="C73" s="12">
        <f>SUMIFS(Tabel_2022[aantal_VAS],Tabel_2022[Afgifte_voor_2022],1,Tabel_2022[Puntenbasis],B73)</f>
        <v>0</v>
      </c>
      <c r="D73" s="12">
        <f>SUMIFS(Tabel_2023[aantal_VAS],Tabel_2023[Afgifte_voor_2022],1,Tabel_2023[Puntenbasis],F73)</f>
        <v>0</v>
      </c>
      <c r="F73" s="10">
        <v>10.7</v>
      </c>
      <c r="G73" s="12">
        <f>SUMIFS(Tabel_2022[aantal_VAS],Tabel_2022[Afgifte_voor_2022],0,Tabel_2022[Puntenbasis],B73)</f>
        <v>0</v>
      </c>
      <c r="H73" s="12">
        <f>SUMIFS(Tabel_2023[aantal_VAS],Tabel_2023[Afgifte_voor_2022],0,Tabel_2023[Puntenbasis],F73)</f>
        <v>2</v>
      </c>
    </row>
    <row r="74" spans="2:8" x14ac:dyDescent="0.3">
      <c r="B74" s="10">
        <v>10.8</v>
      </c>
      <c r="C74" s="12">
        <f>SUMIFS(Tabel_2022[aantal_VAS],Tabel_2022[Afgifte_voor_2022],1,Tabel_2022[Puntenbasis],B74)</f>
        <v>0</v>
      </c>
      <c r="D74" s="12">
        <f>SUMIFS(Tabel_2023[aantal_VAS],Tabel_2023[Afgifte_voor_2022],1,Tabel_2023[Puntenbasis],F74)</f>
        <v>0</v>
      </c>
      <c r="F74" s="10">
        <v>10.8</v>
      </c>
      <c r="G74" s="12">
        <f>SUMIFS(Tabel_2022[aantal_VAS],Tabel_2022[Afgifte_voor_2022],0,Tabel_2022[Puntenbasis],B74)</f>
        <v>0</v>
      </c>
      <c r="H74" s="12">
        <f>SUMIFS(Tabel_2023[aantal_VAS],Tabel_2023[Afgifte_voor_2022],0,Tabel_2023[Puntenbasis],F74)</f>
        <v>2</v>
      </c>
    </row>
    <row r="75" spans="2:8" x14ac:dyDescent="0.3">
      <c r="B75" s="10">
        <v>11</v>
      </c>
      <c r="C75" s="12">
        <f>SUMIFS(Tabel_2022[aantal_VAS],Tabel_2022[Afgifte_voor_2022],1,Tabel_2022[Puntenbasis],B75)</f>
        <v>8</v>
      </c>
      <c r="D75" s="12">
        <f>SUMIFS(Tabel_2023[aantal_VAS],Tabel_2023[Afgifte_voor_2022],1,Tabel_2023[Puntenbasis],F75)</f>
        <v>0</v>
      </c>
      <c r="F75" s="10">
        <v>11</v>
      </c>
      <c r="G75" s="12">
        <f>SUMIFS(Tabel_2022[aantal_VAS],Tabel_2022[Afgifte_voor_2022],0,Tabel_2022[Puntenbasis],B75)</f>
        <v>0</v>
      </c>
      <c r="H75" s="12">
        <f>SUMIFS(Tabel_2023[aantal_VAS],Tabel_2023[Afgifte_voor_2022],0,Tabel_2023[Puntenbasis],F75)</f>
        <v>2</v>
      </c>
    </row>
    <row r="76" spans="2:8" x14ac:dyDescent="0.3">
      <c r="B76" s="10">
        <v>11.2</v>
      </c>
      <c r="C76" s="12">
        <f>SUMIFS(Tabel_2022[aantal_VAS],Tabel_2022[Afgifte_voor_2022],1,Tabel_2022[Puntenbasis],B76)</f>
        <v>0</v>
      </c>
      <c r="D76" s="12">
        <f>SUMIFS(Tabel_2023[aantal_VAS],Tabel_2023[Afgifte_voor_2022],1,Tabel_2023[Puntenbasis],F76)</f>
        <v>0</v>
      </c>
      <c r="F76" s="10">
        <v>11.2</v>
      </c>
      <c r="G76" s="12">
        <f>SUMIFS(Tabel_2022[aantal_VAS],Tabel_2022[Afgifte_voor_2022],0,Tabel_2022[Puntenbasis],B76)</f>
        <v>2</v>
      </c>
      <c r="H76" s="12">
        <f>SUMIFS(Tabel_2023[aantal_VAS],Tabel_2023[Afgifte_voor_2022],0,Tabel_2023[Puntenbasis],F76)</f>
        <v>5</v>
      </c>
    </row>
    <row r="77" spans="2:8" x14ac:dyDescent="0.3">
      <c r="B77" s="10">
        <v>11.3</v>
      </c>
      <c r="C77" s="12">
        <f>SUMIFS(Tabel_2022[aantal_VAS],Tabel_2022[Afgifte_voor_2022],1,Tabel_2022[Puntenbasis],B77)</f>
        <v>0</v>
      </c>
      <c r="D77" s="12">
        <f>SUMIFS(Tabel_2023[aantal_VAS],Tabel_2023[Afgifte_voor_2022],1,Tabel_2023[Puntenbasis],F77)</f>
        <v>0</v>
      </c>
      <c r="F77" s="10">
        <v>11.3</v>
      </c>
      <c r="G77" s="12">
        <f>SUMIFS(Tabel_2022[aantal_VAS],Tabel_2022[Afgifte_voor_2022],0,Tabel_2022[Puntenbasis],B77)</f>
        <v>2</v>
      </c>
      <c r="H77" s="12">
        <f>SUMIFS(Tabel_2023[aantal_VAS],Tabel_2023[Afgifte_voor_2022],0,Tabel_2023[Puntenbasis],F77)</f>
        <v>5</v>
      </c>
    </row>
    <row r="78" spans="2:8" x14ac:dyDescent="0.3">
      <c r="B78" s="10">
        <v>11.5</v>
      </c>
      <c r="C78" s="12">
        <f>SUMIFS(Tabel_2022[aantal_VAS],Tabel_2022[Afgifte_voor_2022],1,Tabel_2022[Puntenbasis],B78)</f>
        <v>6</v>
      </c>
      <c r="D78" s="12">
        <f>SUMIFS(Tabel_2023[aantal_VAS],Tabel_2023[Afgifte_voor_2022],1,Tabel_2023[Puntenbasis],F78)</f>
        <v>7</v>
      </c>
      <c r="F78" s="10">
        <v>11.5</v>
      </c>
      <c r="G78" s="12">
        <f>SUMIFS(Tabel_2022[aantal_VAS],Tabel_2022[Afgifte_voor_2022],0,Tabel_2022[Puntenbasis],B78)</f>
        <v>677</v>
      </c>
      <c r="H78" s="12">
        <f>SUMIFS(Tabel_2023[aantal_VAS],Tabel_2023[Afgifte_voor_2022],0,Tabel_2023[Puntenbasis],F78)</f>
        <v>1291</v>
      </c>
    </row>
    <row r="79" spans="2:8" x14ac:dyDescent="0.3">
      <c r="B79" s="10">
        <v>12.2</v>
      </c>
      <c r="C79" s="12">
        <f>SUMIFS(Tabel_2022[aantal_VAS],Tabel_2022[Afgifte_voor_2022],1,Tabel_2022[Puntenbasis],B79)</f>
        <v>0</v>
      </c>
      <c r="D79" s="12">
        <f>SUMIFS(Tabel_2023[aantal_VAS],Tabel_2023[Afgifte_voor_2022],1,Tabel_2023[Puntenbasis],F79)</f>
        <v>0</v>
      </c>
      <c r="F79" s="10">
        <v>12.2</v>
      </c>
      <c r="G79" s="12">
        <f>SUMIFS(Tabel_2022[aantal_VAS],Tabel_2022[Afgifte_voor_2022],0,Tabel_2022[Puntenbasis],B79)</f>
        <v>1</v>
      </c>
      <c r="H79" s="12">
        <f>SUMIFS(Tabel_2023[aantal_VAS],Tabel_2023[Afgifte_voor_2022],0,Tabel_2023[Puntenbasis],F79)</f>
        <v>2</v>
      </c>
    </row>
    <row r="80" spans="2:8" x14ac:dyDescent="0.3">
      <c r="B80" s="10">
        <v>12.3</v>
      </c>
      <c r="C80" s="12">
        <f>SUMIFS(Tabel_2022[aantal_VAS],Tabel_2022[Afgifte_voor_2022],1,Tabel_2022[Puntenbasis],B80)</f>
        <v>0</v>
      </c>
      <c r="D80" s="12">
        <f>SUMIFS(Tabel_2023[aantal_VAS],Tabel_2023[Afgifte_voor_2022],1,Tabel_2023[Puntenbasis],F80)</f>
        <v>0</v>
      </c>
      <c r="F80" s="10">
        <v>12.3</v>
      </c>
      <c r="G80" s="12">
        <f>SUMIFS(Tabel_2022[aantal_VAS],Tabel_2022[Afgifte_voor_2022],0,Tabel_2022[Puntenbasis],B80)</f>
        <v>1</v>
      </c>
      <c r="H80" s="12">
        <f>SUMIFS(Tabel_2023[aantal_VAS],Tabel_2023[Afgifte_voor_2022],0,Tabel_2023[Puntenbasis],F80)</f>
        <v>3</v>
      </c>
    </row>
    <row r="81" spans="2:8" x14ac:dyDescent="0.3">
      <c r="B81" s="10">
        <v>14.2</v>
      </c>
      <c r="C81" s="12">
        <f>SUMIFS(Tabel_2022[aantal_VAS],Tabel_2022[Afgifte_voor_2022],1,Tabel_2022[Puntenbasis],B81)</f>
        <v>0</v>
      </c>
      <c r="D81" s="12">
        <f>SUMIFS(Tabel_2023[aantal_VAS],Tabel_2023[Afgifte_voor_2022],1,Tabel_2023[Puntenbasis],F81)</f>
        <v>0</v>
      </c>
      <c r="F81" s="10">
        <v>14.2</v>
      </c>
      <c r="G81" s="12">
        <f>SUMIFS(Tabel_2022[aantal_VAS],Tabel_2022[Afgifte_voor_2022],0,Tabel_2022[Puntenbasis],B81)</f>
        <v>1</v>
      </c>
      <c r="H81" s="12">
        <f>SUMIFS(Tabel_2023[aantal_VAS],Tabel_2023[Afgifte_voor_2022],0,Tabel_2023[Puntenbasis],F81)</f>
        <v>1</v>
      </c>
    </row>
    <row r="82" spans="2:8" x14ac:dyDescent="0.3">
      <c r="B82" s="10">
        <v>14.3</v>
      </c>
      <c r="C82" s="12">
        <f>SUMIFS(Tabel_2022[aantal_VAS],Tabel_2022[Afgifte_voor_2022],1,Tabel_2022[Puntenbasis],B82)</f>
        <v>0</v>
      </c>
      <c r="D82" s="12">
        <f>SUMIFS(Tabel_2023[aantal_VAS],Tabel_2023[Afgifte_voor_2022],1,Tabel_2023[Puntenbasis],F82)</f>
        <v>0</v>
      </c>
      <c r="F82" s="10">
        <v>14.3</v>
      </c>
      <c r="G82" s="12">
        <f>SUMIFS(Tabel_2022[aantal_VAS],Tabel_2022[Afgifte_voor_2022],0,Tabel_2022[Puntenbasis],B82)</f>
        <v>1</v>
      </c>
      <c r="H82" s="12">
        <f>SUMIFS(Tabel_2023[aantal_VAS],Tabel_2023[Afgifte_voor_2022],0,Tabel_2023[Puntenbasis],F82)</f>
        <v>1</v>
      </c>
    </row>
    <row r="83" spans="2:8" x14ac:dyDescent="0.3">
      <c r="B83" s="10">
        <v>16.5</v>
      </c>
      <c r="C83" s="12">
        <f>SUMIFS(Tabel_2022[aantal_VAS],Tabel_2022[Afgifte_voor_2022],1,Tabel_2022[Puntenbasis],B83)</f>
        <v>0</v>
      </c>
      <c r="D83" s="12">
        <f>SUMIFS(Tabel_2023[aantal_VAS],Tabel_2023[Afgifte_voor_2022],1,Tabel_2023[Puntenbasis],F83)</f>
        <v>0</v>
      </c>
      <c r="F83" s="10">
        <v>16.5</v>
      </c>
      <c r="G83" s="12">
        <f>SUMIFS(Tabel_2022[aantal_VAS],Tabel_2022[Afgifte_voor_2022],0,Tabel_2022[Puntenbasis],B83)</f>
        <v>1</v>
      </c>
      <c r="H83" s="12">
        <f>SUMIFS(Tabel_2023[aantal_VAS],Tabel_2023[Afgifte_voor_2022],0,Tabel_2023[Puntenbasis],F83)</f>
        <v>0</v>
      </c>
    </row>
    <row r="84" spans="2:8" x14ac:dyDescent="0.3">
      <c r="B84" s="10">
        <v>19</v>
      </c>
      <c r="C84" s="12">
        <f>SUMIFS(Tabel_2022[aantal_VAS],Tabel_2022[Afgifte_voor_2022],1,Tabel_2022[Puntenbasis],B84)</f>
        <v>0</v>
      </c>
      <c r="D84" s="12">
        <f>SUMIFS(Tabel_2023[aantal_VAS],Tabel_2023[Afgifte_voor_2022],1,Tabel_2023[Puntenbasis],F84)</f>
        <v>0</v>
      </c>
      <c r="F84" s="10">
        <v>19</v>
      </c>
      <c r="G84" s="12">
        <f>SUMIFS(Tabel_2022[aantal_VAS],Tabel_2022[Afgifte_voor_2022],0,Tabel_2022[Puntenbasis],B84)</f>
        <v>0</v>
      </c>
      <c r="H84" s="12">
        <f>SUMIFS(Tabel_2023[aantal_VAS],Tabel_2023[Afgifte_voor_2022],0,Tabel_2023[Puntenbasis],F84)</f>
        <v>2</v>
      </c>
    </row>
    <row r="85" spans="2:8" x14ac:dyDescent="0.3">
      <c r="B85" s="11">
        <v>23.5</v>
      </c>
      <c r="C85" s="13">
        <f>SUMIFS(Tabel_2022[aantal_VAS],Tabel_2022[Afgifte_voor_2022],1,Tabel_2022[Puntenbasis],B85)</f>
        <v>0</v>
      </c>
      <c r="D85" s="13">
        <f>SUMIFS(Tabel_2023[aantal_VAS],Tabel_2023[Afgifte_voor_2022],1,Tabel_2023[Puntenbasis],F85)</f>
        <v>0</v>
      </c>
      <c r="F85" s="11">
        <v>23.5</v>
      </c>
      <c r="G85" s="13">
        <f>SUMIFS(Tabel_2022[aantal_VAS],Tabel_2022[Afgifte_voor_2022],0,Tabel_2022[Puntenbasis],B85)</f>
        <v>1</v>
      </c>
      <c r="H85" s="13">
        <f>SUMIFS(Tabel_2023[aantal_VAS],Tabel_2023[Afgifte_voor_2022],0,Tabel_2023[Puntenbasis],F85)</f>
        <v>0</v>
      </c>
    </row>
  </sheetData>
  <sheetProtection sheet="1" objects="1" scenarios="1"/>
  <mergeCells count="3">
    <mergeCell ref="C40:D40"/>
    <mergeCell ref="G40:H40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4"/>
  <sheetViews>
    <sheetView showGridLines="0" zoomScaleNormal="100" workbookViewId="0"/>
  </sheetViews>
  <sheetFormatPr defaultColWidth="9.1796875" defaultRowHeight="13" x14ac:dyDescent="0.3"/>
  <cols>
    <col min="1" max="1" width="4.6328125" style="1" customWidth="1"/>
    <col min="2" max="5" width="20.26953125" style="1" customWidth="1"/>
    <col min="6" max="16384" width="9.1796875" style="1"/>
  </cols>
  <sheetData>
    <row r="2" spans="2:11" ht="15.5" x14ac:dyDescent="0.35">
      <c r="B2" s="46" t="s">
        <v>75</v>
      </c>
    </row>
    <row r="4" spans="2:11" x14ac:dyDescent="0.3">
      <c r="B4" s="76" t="s">
        <v>32</v>
      </c>
    </row>
    <row r="5" spans="2:11" x14ac:dyDescent="0.3">
      <c r="B5" s="3"/>
    </row>
    <row r="6" spans="2:11" ht="13.5" thickBot="1" x14ac:dyDescent="0.35">
      <c r="B6" s="3" t="s">
        <v>33</v>
      </c>
    </row>
    <row r="7" spans="2:11" ht="26.5" thickBot="1" x14ac:dyDescent="0.35">
      <c r="B7" s="93" t="s">
        <v>34</v>
      </c>
      <c r="C7" s="94" t="s">
        <v>35</v>
      </c>
      <c r="D7" s="94" t="s">
        <v>36</v>
      </c>
      <c r="E7" s="94" t="s">
        <v>37</v>
      </c>
    </row>
    <row r="8" spans="2:11" ht="13.5" thickBot="1" x14ac:dyDescent="0.35">
      <c r="B8" s="77">
        <v>5</v>
      </c>
      <c r="C8" s="78" t="s">
        <v>38</v>
      </c>
      <c r="D8" s="78" t="s">
        <v>38</v>
      </c>
      <c r="E8" s="78">
        <v>5</v>
      </c>
      <c r="H8" s="1" t="s">
        <v>45</v>
      </c>
    </row>
    <row r="9" spans="2:11" ht="13.5" thickBot="1" x14ac:dyDescent="0.35">
      <c r="B9" s="77">
        <v>5</v>
      </c>
      <c r="C9" s="78">
        <v>2.5</v>
      </c>
      <c r="D9" s="78" t="s">
        <v>38</v>
      </c>
      <c r="E9" s="78">
        <v>7.5</v>
      </c>
      <c r="H9" s="1" t="s">
        <v>47</v>
      </c>
      <c r="I9" s="1" t="s">
        <v>46</v>
      </c>
    </row>
    <row r="10" spans="2:11" ht="13.5" thickBot="1" x14ac:dyDescent="0.35">
      <c r="B10" s="77">
        <v>5</v>
      </c>
      <c r="C10" s="78" t="s">
        <v>38</v>
      </c>
      <c r="D10" s="78">
        <v>4</v>
      </c>
      <c r="E10" s="78">
        <v>9</v>
      </c>
      <c r="H10" s="5">
        <f>D31</f>
        <v>4</v>
      </c>
      <c r="I10" s="1">
        <f>E9</f>
        <v>7.5</v>
      </c>
      <c r="K10" s="1" t="s">
        <v>48</v>
      </c>
    </row>
    <row r="11" spans="2:11" ht="13.5" thickBot="1" x14ac:dyDescent="0.35">
      <c r="B11" s="77">
        <v>5</v>
      </c>
      <c r="C11" s="78">
        <v>2.5</v>
      </c>
      <c r="D11" s="78">
        <v>4</v>
      </c>
      <c r="E11" s="78">
        <v>11.5</v>
      </c>
      <c r="H11" s="1">
        <f>D38</f>
        <v>6.5</v>
      </c>
      <c r="I11" s="1">
        <f>E11</f>
        <v>11.5</v>
      </c>
    </row>
    <row r="12" spans="2:11" ht="13.5" thickBot="1" x14ac:dyDescent="0.35">
      <c r="B12" s="77"/>
      <c r="C12" s="78"/>
      <c r="D12" s="78"/>
      <c r="E12" s="78"/>
      <c r="H12" s="1">
        <f>D46</f>
        <v>2.75</v>
      </c>
      <c r="I12" s="1">
        <f>E19</f>
        <v>6.25</v>
      </c>
    </row>
    <row r="13" spans="2:11" x14ac:dyDescent="0.3">
      <c r="B13" s="3"/>
      <c r="H13" s="1">
        <f>D53</f>
        <v>5.25</v>
      </c>
      <c r="I13" s="1">
        <f>E21</f>
        <v>8.25</v>
      </c>
    </row>
    <row r="14" spans="2:11" x14ac:dyDescent="0.3">
      <c r="B14" s="3"/>
    </row>
    <row r="15" spans="2:11" x14ac:dyDescent="0.3">
      <c r="B15" s="3" t="s">
        <v>39</v>
      </c>
    </row>
    <row r="16" spans="2:11" ht="13.5" thickBot="1" x14ac:dyDescent="0.35">
      <c r="B16" s="4" t="s">
        <v>40</v>
      </c>
    </row>
    <row r="17" spans="2:5" ht="26.5" thickBot="1" x14ac:dyDescent="0.35">
      <c r="B17" s="93" t="s">
        <v>41</v>
      </c>
      <c r="C17" s="94" t="s">
        <v>35</v>
      </c>
      <c r="D17" s="94" t="s">
        <v>36</v>
      </c>
      <c r="E17" s="94" t="s">
        <v>37</v>
      </c>
    </row>
    <row r="18" spans="2:5" ht="13.5" thickBot="1" x14ac:dyDescent="0.35">
      <c r="B18" s="77">
        <v>5</v>
      </c>
      <c r="C18" s="78" t="s">
        <v>38</v>
      </c>
      <c r="D18" s="78" t="s">
        <v>38</v>
      </c>
      <c r="E18" s="78">
        <v>5</v>
      </c>
    </row>
    <row r="19" spans="2:5" ht="13.5" thickBot="1" x14ac:dyDescent="0.35">
      <c r="B19" s="77">
        <v>5</v>
      </c>
      <c r="C19" s="78">
        <v>1.25</v>
      </c>
      <c r="D19" s="78" t="s">
        <v>38</v>
      </c>
      <c r="E19" s="78">
        <v>6.25</v>
      </c>
    </row>
    <row r="20" spans="2:5" ht="13.5" thickBot="1" x14ac:dyDescent="0.35">
      <c r="B20" s="77">
        <v>5</v>
      </c>
      <c r="C20" s="78" t="s">
        <v>38</v>
      </c>
      <c r="D20" s="78">
        <v>2</v>
      </c>
      <c r="E20" s="78">
        <v>7</v>
      </c>
    </row>
    <row r="21" spans="2:5" ht="13.5" thickBot="1" x14ac:dyDescent="0.35">
      <c r="B21" s="77">
        <v>5</v>
      </c>
      <c r="C21" s="78">
        <v>1.25</v>
      </c>
      <c r="D21" s="78">
        <v>2</v>
      </c>
      <c r="E21" s="78">
        <v>8.25</v>
      </c>
    </row>
    <row r="22" spans="2:5" ht="13.5" thickBot="1" x14ac:dyDescent="0.35">
      <c r="B22" s="77"/>
      <c r="C22" s="78"/>
      <c r="D22" s="78"/>
      <c r="E22" s="78"/>
    </row>
    <row r="23" spans="2:5" x14ac:dyDescent="0.3">
      <c r="B23" s="3"/>
    </row>
    <row r="24" spans="2:5" x14ac:dyDescent="0.3">
      <c r="B24" s="3"/>
    </row>
    <row r="25" spans="2:5" x14ac:dyDescent="0.3">
      <c r="B25" s="76" t="s">
        <v>42</v>
      </c>
    </row>
    <row r="26" spans="2:5" x14ac:dyDescent="0.3">
      <c r="B26" s="3"/>
    </row>
    <row r="27" spans="2:5" x14ac:dyDescent="0.3">
      <c r="B27" s="3" t="s">
        <v>33</v>
      </c>
    </row>
    <row r="28" spans="2:5" ht="13.5" thickBot="1" x14ac:dyDescent="0.35">
      <c r="B28" s="4" t="s">
        <v>43</v>
      </c>
    </row>
    <row r="29" spans="2:5" ht="13.5" thickBot="1" x14ac:dyDescent="0.35">
      <c r="B29" s="93" t="s">
        <v>34</v>
      </c>
      <c r="C29" s="94" t="s">
        <v>35</v>
      </c>
      <c r="D29" s="94" t="s">
        <v>37</v>
      </c>
    </row>
    <row r="30" spans="2:5" ht="13.5" thickBot="1" x14ac:dyDescent="0.35">
      <c r="B30" s="77">
        <v>1.5</v>
      </c>
      <c r="C30" s="78" t="s">
        <v>38</v>
      </c>
      <c r="D30" s="78">
        <v>1.5</v>
      </c>
    </row>
    <row r="31" spans="2:5" ht="13.5" thickBot="1" x14ac:dyDescent="0.35">
      <c r="B31" s="77">
        <v>1.5</v>
      </c>
      <c r="C31" s="78">
        <v>2.5</v>
      </c>
      <c r="D31" s="79">
        <v>4</v>
      </c>
    </row>
    <row r="32" spans="2:5" ht="13.5" thickBot="1" x14ac:dyDescent="0.35">
      <c r="B32" s="77"/>
      <c r="C32" s="78"/>
      <c r="D32" s="78"/>
    </row>
    <row r="33" spans="2:4" x14ac:dyDescent="0.3">
      <c r="B33" s="3"/>
    </row>
    <row r="34" spans="2:4" x14ac:dyDescent="0.3">
      <c r="B34" s="3" t="s">
        <v>33</v>
      </c>
    </row>
    <row r="35" spans="2:4" ht="13.5" thickBot="1" x14ac:dyDescent="0.35">
      <c r="B35" s="4" t="s">
        <v>44</v>
      </c>
    </row>
    <row r="36" spans="2:4" ht="13.5" thickBot="1" x14ac:dyDescent="0.35">
      <c r="B36" s="93" t="s">
        <v>34</v>
      </c>
      <c r="C36" s="94" t="s">
        <v>35</v>
      </c>
      <c r="D36" s="94" t="s">
        <v>37</v>
      </c>
    </row>
    <row r="37" spans="2:4" ht="13.5" thickBot="1" x14ac:dyDescent="0.35">
      <c r="B37" s="77">
        <v>4</v>
      </c>
      <c r="C37" s="78" t="s">
        <v>38</v>
      </c>
      <c r="D37" s="79">
        <v>4</v>
      </c>
    </row>
    <row r="38" spans="2:4" ht="13.5" thickBot="1" x14ac:dyDescent="0.35">
      <c r="B38" s="77">
        <v>4</v>
      </c>
      <c r="C38" s="78">
        <v>2.5</v>
      </c>
      <c r="D38" s="78">
        <v>6.5</v>
      </c>
    </row>
    <row r="39" spans="2:4" ht="13.5" thickBot="1" x14ac:dyDescent="0.35">
      <c r="B39" s="77"/>
      <c r="C39" s="78"/>
      <c r="D39" s="78"/>
    </row>
    <row r="40" spans="2:4" x14ac:dyDescent="0.3">
      <c r="B40" s="3"/>
    </row>
    <row r="41" spans="2:4" x14ac:dyDescent="0.3">
      <c r="B41" s="3"/>
    </row>
    <row r="42" spans="2:4" x14ac:dyDescent="0.3">
      <c r="B42" s="3" t="s">
        <v>39</v>
      </c>
    </row>
    <row r="43" spans="2:4" ht="13.5" thickBot="1" x14ac:dyDescent="0.35">
      <c r="B43" s="4" t="s">
        <v>43</v>
      </c>
    </row>
    <row r="44" spans="2:4" ht="13.5" thickBot="1" x14ac:dyDescent="0.35">
      <c r="B44" s="93" t="s">
        <v>34</v>
      </c>
      <c r="C44" s="94" t="s">
        <v>35</v>
      </c>
      <c r="D44" s="94" t="s">
        <v>37</v>
      </c>
    </row>
    <row r="45" spans="2:4" ht="13.5" thickBot="1" x14ac:dyDescent="0.35">
      <c r="B45" s="77">
        <v>1.5</v>
      </c>
      <c r="C45" s="78" t="s">
        <v>38</v>
      </c>
      <c r="D45" s="78">
        <v>1.5</v>
      </c>
    </row>
    <row r="46" spans="2:4" ht="13.5" thickBot="1" x14ac:dyDescent="0.35">
      <c r="B46" s="77">
        <v>1.5</v>
      </c>
      <c r="C46" s="78">
        <v>1.25</v>
      </c>
      <c r="D46" s="78">
        <v>2.75</v>
      </c>
    </row>
    <row r="47" spans="2:4" ht="13.5" thickBot="1" x14ac:dyDescent="0.35">
      <c r="B47" s="77"/>
      <c r="C47" s="78"/>
      <c r="D47" s="78"/>
    </row>
    <row r="48" spans="2:4" x14ac:dyDescent="0.3">
      <c r="B48" s="3"/>
    </row>
    <row r="49" spans="2:4" x14ac:dyDescent="0.3">
      <c r="B49" s="3" t="s">
        <v>39</v>
      </c>
    </row>
    <row r="50" spans="2:4" ht="13.5" thickBot="1" x14ac:dyDescent="0.35">
      <c r="B50" s="4" t="s">
        <v>44</v>
      </c>
    </row>
    <row r="51" spans="2:4" ht="13.5" thickBot="1" x14ac:dyDescent="0.35">
      <c r="B51" s="93" t="s">
        <v>34</v>
      </c>
      <c r="C51" s="94" t="s">
        <v>35</v>
      </c>
      <c r="D51" s="94" t="s">
        <v>37</v>
      </c>
    </row>
    <row r="52" spans="2:4" ht="13.5" thickBot="1" x14ac:dyDescent="0.35">
      <c r="B52" s="77">
        <v>4</v>
      </c>
      <c r="C52" s="78" t="s">
        <v>38</v>
      </c>
      <c r="D52" s="80">
        <v>4</v>
      </c>
    </row>
    <row r="53" spans="2:4" ht="13.5" thickBot="1" x14ac:dyDescent="0.35">
      <c r="B53" s="77">
        <v>4</v>
      </c>
      <c r="C53" s="78">
        <v>1.25</v>
      </c>
      <c r="D53" s="78">
        <v>5.25</v>
      </c>
    </row>
    <row r="54" spans="2:4" ht="13.5" thickBot="1" x14ac:dyDescent="0.35">
      <c r="B54" s="77"/>
      <c r="C54" s="78"/>
      <c r="D54" s="7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showGridLines="0" workbookViewId="0"/>
  </sheetViews>
  <sheetFormatPr defaultColWidth="9.1796875" defaultRowHeight="13" x14ac:dyDescent="0.3"/>
  <cols>
    <col min="1" max="1" width="19" style="1" customWidth="1"/>
    <col min="2" max="2" width="17.26953125" style="1" customWidth="1"/>
    <col min="3" max="3" width="11.81640625" style="1" customWidth="1"/>
    <col min="4" max="4" width="20.1796875" style="1" customWidth="1"/>
    <col min="5" max="5" width="14.1796875" style="1" customWidth="1"/>
    <col min="6" max="6" width="13.7265625" style="1" customWidth="1"/>
    <col min="7" max="16384" width="9.17968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74</v>
      </c>
    </row>
    <row r="2" spans="1:8" x14ac:dyDescent="0.3">
      <c r="A2" s="1">
        <v>0</v>
      </c>
      <c r="B2" s="1">
        <v>2022</v>
      </c>
      <c r="C2" s="1" t="s">
        <v>6</v>
      </c>
      <c r="D2" s="1" t="s">
        <v>7</v>
      </c>
      <c r="E2" s="1">
        <v>5</v>
      </c>
      <c r="F2" s="1">
        <v>6</v>
      </c>
    </row>
    <row r="3" spans="1:8" x14ac:dyDescent="0.3">
      <c r="A3" s="1">
        <v>0</v>
      </c>
      <c r="B3" s="1">
        <v>2022</v>
      </c>
      <c r="C3" s="1" t="s">
        <v>8</v>
      </c>
      <c r="D3" s="1" t="s">
        <v>7</v>
      </c>
      <c r="E3" s="1">
        <v>5</v>
      </c>
      <c r="F3" s="1">
        <v>2</v>
      </c>
      <c r="H3" s="1" t="s">
        <v>77</v>
      </c>
    </row>
    <row r="4" spans="1:8" x14ac:dyDescent="0.3">
      <c r="A4" s="1">
        <v>0</v>
      </c>
      <c r="B4" s="1">
        <v>2022</v>
      </c>
      <c r="C4" s="1" t="s">
        <v>9</v>
      </c>
      <c r="D4" s="1" t="s">
        <v>7</v>
      </c>
      <c r="E4" s="1">
        <v>5</v>
      </c>
      <c r="F4" s="1">
        <v>3</v>
      </c>
    </row>
    <row r="5" spans="1:8" x14ac:dyDescent="0.3">
      <c r="A5" s="1">
        <v>0</v>
      </c>
      <c r="B5" s="1">
        <v>2022</v>
      </c>
      <c r="C5" s="1" t="s">
        <v>9</v>
      </c>
      <c r="D5" s="1" t="s">
        <v>7</v>
      </c>
      <c r="E5" s="1">
        <v>8.3000000000000007</v>
      </c>
      <c r="F5" s="1">
        <v>2</v>
      </c>
    </row>
    <row r="6" spans="1:8" x14ac:dyDescent="0.3">
      <c r="A6" s="1">
        <v>0</v>
      </c>
      <c r="B6" s="1">
        <v>2022</v>
      </c>
      <c r="C6" s="1" t="s">
        <v>10</v>
      </c>
      <c r="D6" s="1" t="s">
        <v>7</v>
      </c>
      <c r="E6" s="1">
        <v>5</v>
      </c>
      <c r="F6" s="1">
        <v>1</v>
      </c>
    </row>
    <row r="7" spans="1:8" x14ac:dyDescent="0.3">
      <c r="A7" s="1">
        <v>0</v>
      </c>
      <c r="B7" s="1">
        <v>2022</v>
      </c>
      <c r="C7" s="1" t="s">
        <v>11</v>
      </c>
      <c r="D7" s="1" t="s">
        <v>7</v>
      </c>
      <c r="E7" s="1">
        <v>5</v>
      </c>
      <c r="F7" s="1">
        <v>2</v>
      </c>
    </row>
    <row r="8" spans="1:8" x14ac:dyDescent="0.3">
      <c r="A8" s="1">
        <v>0</v>
      </c>
      <c r="B8" s="1">
        <v>2022</v>
      </c>
      <c r="C8" s="1" t="s">
        <v>12</v>
      </c>
      <c r="D8" s="1" t="s">
        <v>7</v>
      </c>
      <c r="E8" s="1">
        <v>5</v>
      </c>
      <c r="F8" s="1">
        <v>1</v>
      </c>
    </row>
    <row r="9" spans="1:8" x14ac:dyDescent="0.3">
      <c r="A9" s="1">
        <v>0</v>
      </c>
      <c r="B9" s="1">
        <v>2022</v>
      </c>
      <c r="C9" s="1" t="s">
        <v>13</v>
      </c>
      <c r="D9" s="1" t="s">
        <v>7</v>
      </c>
      <c r="E9" s="1">
        <v>4</v>
      </c>
      <c r="F9" s="1">
        <v>14</v>
      </c>
    </row>
    <row r="10" spans="1:8" x14ac:dyDescent="0.3">
      <c r="A10" s="1">
        <v>0</v>
      </c>
      <c r="B10" s="1">
        <v>2022</v>
      </c>
      <c r="C10" s="1" t="s">
        <v>13</v>
      </c>
      <c r="D10" s="1" t="s">
        <v>7</v>
      </c>
      <c r="E10" s="1">
        <v>5</v>
      </c>
      <c r="F10" s="1">
        <v>27</v>
      </c>
    </row>
    <row r="11" spans="1:8" x14ac:dyDescent="0.3">
      <c r="A11" s="1">
        <v>0</v>
      </c>
      <c r="B11" s="1">
        <v>2022</v>
      </c>
      <c r="C11" s="1" t="s">
        <v>14</v>
      </c>
      <c r="D11" s="1" t="s">
        <v>7</v>
      </c>
      <c r="E11" s="1">
        <v>5</v>
      </c>
      <c r="F11" s="1">
        <v>1</v>
      </c>
    </row>
    <row r="12" spans="1:8" x14ac:dyDescent="0.3">
      <c r="A12" s="1">
        <v>0</v>
      </c>
      <c r="B12" s="1">
        <v>2022</v>
      </c>
      <c r="C12" s="1" t="s">
        <v>15</v>
      </c>
      <c r="D12" s="1" t="s">
        <v>7</v>
      </c>
      <c r="E12" s="1">
        <v>0</v>
      </c>
      <c r="F12" s="1">
        <v>1</v>
      </c>
    </row>
    <row r="13" spans="1:8" x14ac:dyDescent="0.3">
      <c r="A13" s="1">
        <v>0</v>
      </c>
      <c r="B13" s="1">
        <v>2022</v>
      </c>
      <c r="C13" s="1" t="s">
        <v>15</v>
      </c>
      <c r="D13" s="1" t="s">
        <v>7</v>
      </c>
      <c r="E13" s="1">
        <v>4</v>
      </c>
      <c r="F13" s="1">
        <v>1</v>
      </c>
    </row>
    <row r="14" spans="1:8" x14ac:dyDescent="0.3">
      <c r="A14" s="1">
        <v>0</v>
      </c>
      <c r="B14" s="1">
        <v>2022</v>
      </c>
      <c r="C14" s="1" t="s">
        <v>15</v>
      </c>
      <c r="D14" s="1" t="s">
        <v>7</v>
      </c>
      <c r="E14" s="1">
        <v>5</v>
      </c>
      <c r="F14" s="1">
        <v>31</v>
      </c>
    </row>
    <row r="15" spans="1:8" x14ac:dyDescent="0.3">
      <c r="A15" s="1">
        <v>0</v>
      </c>
      <c r="B15" s="1">
        <v>2022</v>
      </c>
      <c r="C15" s="1" t="s">
        <v>15</v>
      </c>
      <c r="D15" s="1" t="s">
        <v>7</v>
      </c>
      <c r="E15" s="1">
        <v>7</v>
      </c>
      <c r="F15" s="1">
        <v>2</v>
      </c>
    </row>
    <row r="16" spans="1:8" x14ac:dyDescent="0.3">
      <c r="A16" s="1">
        <v>0</v>
      </c>
      <c r="B16" s="1">
        <v>2022</v>
      </c>
      <c r="C16" s="1" t="s">
        <v>15</v>
      </c>
      <c r="D16" s="1" t="s">
        <v>7</v>
      </c>
      <c r="E16" s="1">
        <v>7.5</v>
      </c>
      <c r="F16" s="1">
        <v>1</v>
      </c>
    </row>
    <row r="17" spans="1:6" x14ac:dyDescent="0.3">
      <c r="A17" s="1">
        <v>0</v>
      </c>
      <c r="B17" s="1">
        <v>2022</v>
      </c>
      <c r="C17" s="1" t="s">
        <v>15</v>
      </c>
      <c r="D17" s="1" t="s">
        <v>7</v>
      </c>
      <c r="E17" s="1">
        <v>8.3000000000000007</v>
      </c>
      <c r="F17" s="1">
        <v>2</v>
      </c>
    </row>
    <row r="18" spans="1:6" x14ac:dyDescent="0.3">
      <c r="A18" s="1">
        <v>0</v>
      </c>
      <c r="B18" s="1">
        <v>2022</v>
      </c>
      <c r="C18" s="1" t="s">
        <v>16</v>
      </c>
      <c r="D18" s="1" t="s">
        <v>7</v>
      </c>
      <c r="E18" s="1">
        <v>0</v>
      </c>
      <c r="F18" s="1">
        <v>3</v>
      </c>
    </row>
    <row r="19" spans="1:6" x14ac:dyDescent="0.3">
      <c r="A19" s="1">
        <v>0</v>
      </c>
      <c r="B19" s="1">
        <v>2022</v>
      </c>
      <c r="C19" s="1" t="s">
        <v>16</v>
      </c>
      <c r="D19" s="1" t="s">
        <v>7</v>
      </c>
      <c r="E19" s="1">
        <v>1.5</v>
      </c>
      <c r="F19" s="1">
        <v>6</v>
      </c>
    </row>
    <row r="20" spans="1:6" x14ac:dyDescent="0.3">
      <c r="A20" s="1">
        <v>0</v>
      </c>
      <c r="B20" s="1">
        <v>2022</v>
      </c>
      <c r="C20" s="1" t="s">
        <v>16</v>
      </c>
      <c r="D20" s="1" t="s">
        <v>7</v>
      </c>
      <c r="E20" s="1">
        <v>4</v>
      </c>
      <c r="F20" s="1">
        <v>12</v>
      </c>
    </row>
    <row r="21" spans="1:6" x14ac:dyDescent="0.3">
      <c r="A21" s="1">
        <v>0</v>
      </c>
      <c r="B21" s="1">
        <v>2022</v>
      </c>
      <c r="C21" s="1" t="s">
        <v>16</v>
      </c>
      <c r="D21" s="1" t="s">
        <v>7</v>
      </c>
      <c r="E21" s="1">
        <v>5</v>
      </c>
      <c r="F21" s="1">
        <v>556</v>
      </c>
    </row>
    <row r="22" spans="1:6" x14ac:dyDescent="0.3">
      <c r="A22" s="1">
        <v>0</v>
      </c>
      <c r="B22" s="1">
        <v>2022</v>
      </c>
      <c r="C22" s="1" t="s">
        <v>16</v>
      </c>
      <c r="D22" s="1" t="s">
        <v>7</v>
      </c>
      <c r="E22" s="1">
        <v>5.3</v>
      </c>
      <c r="F22" s="1">
        <v>9</v>
      </c>
    </row>
    <row r="23" spans="1:6" x14ac:dyDescent="0.3">
      <c r="A23" s="1">
        <v>0</v>
      </c>
      <c r="B23" s="1">
        <v>2022</v>
      </c>
      <c r="C23" s="1" t="s">
        <v>16</v>
      </c>
      <c r="D23" s="1" t="s">
        <v>7</v>
      </c>
      <c r="E23" s="1">
        <v>5.5</v>
      </c>
      <c r="F23" s="1">
        <v>1</v>
      </c>
    </row>
    <row r="24" spans="1:6" x14ac:dyDescent="0.3">
      <c r="A24" s="1">
        <v>0</v>
      </c>
      <c r="B24" s="1">
        <v>2022</v>
      </c>
      <c r="C24" s="1" t="s">
        <v>16</v>
      </c>
      <c r="D24" s="1" t="s">
        <v>7</v>
      </c>
      <c r="E24" s="1">
        <v>6</v>
      </c>
      <c r="F24" s="1">
        <v>1</v>
      </c>
    </row>
    <row r="25" spans="1:6" x14ac:dyDescent="0.3">
      <c r="A25" s="1">
        <v>0</v>
      </c>
      <c r="B25" s="1">
        <v>2022</v>
      </c>
      <c r="C25" s="1" t="s">
        <v>16</v>
      </c>
      <c r="D25" s="1" t="s">
        <v>7</v>
      </c>
      <c r="E25" s="1">
        <v>6.3</v>
      </c>
      <c r="F25" s="1">
        <v>939</v>
      </c>
    </row>
    <row r="26" spans="1:6" x14ac:dyDescent="0.3">
      <c r="A26" s="1">
        <v>0</v>
      </c>
      <c r="B26" s="1">
        <v>2022</v>
      </c>
      <c r="C26" s="1" t="s">
        <v>16</v>
      </c>
      <c r="D26" s="1" t="s">
        <v>7</v>
      </c>
      <c r="E26" s="1">
        <v>6.5</v>
      </c>
      <c r="F26" s="1">
        <v>5</v>
      </c>
    </row>
    <row r="27" spans="1:6" x14ac:dyDescent="0.3">
      <c r="A27" s="1">
        <v>0</v>
      </c>
      <c r="B27" s="1">
        <v>2022</v>
      </c>
      <c r="C27" s="1" t="s">
        <v>16</v>
      </c>
      <c r="D27" s="1" t="s">
        <v>7</v>
      </c>
      <c r="E27" s="1">
        <v>7</v>
      </c>
      <c r="F27" s="1">
        <v>570</v>
      </c>
    </row>
    <row r="28" spans="1:6" x14ac:dyDescent="0.3">
      <c r="A28" s="1">
        <v>0</v>
      </c>
      <c r="B28" s="1">
        <v>2022</v>
      </c>
      <c r="C28" s="1" t="s">
        <v>16</v>
      </c>
      <c r="D28" s="1" t="s">
        <v>7</v>
      </c>
      <c r="E28" s="1">
        <v>7.3</v>
      </c>
      <c r="F28" s="1">
        <v>5</v>
      </c>
    </row>
    <row r="29" spans="1:6" x14ac:dyDescent="0.3">
      <c r="A29" s="1">
        <v>0</v>
      </c>
      <c r="B29" s="1">
        <v>2022</v>
      </c>
      <c r="C29" s="1" t="s">
        <v>16</v>
      </c>
      <c r="D29" s="1" t="s">
        <v>7</v>
      </c>
      <c r="E29" s="1">
        <v>7.5</v>
      </c>
      <c r="F29" s="1">
        <v>442</v>
      </c>
    </row>
    <row r="30" spans="1:6" x14ac:dyDescent="0.3">
      <c r="A30" s="1">
        <v>0</v>
      </c>
      <c r="B30" s="1">
        <v>2022</v>
      </c>
      <c r="C30" s="1" t="s">
        <v>16</v>
      </c>
      <c r="D30" s="1" t="s">
        <v>7</v>
      </c>
      <c r="E30" s="1">
        <v>8</v>
      </c>
      <c r="F30" s="1">
        <v>1</v>
      </c>
    </row>
    <row r="31" spans="1:6" x14ac:dyDescent="0.3">
      <c r="A31" s="1">
        <v>0</v>
      </c>
      <c r="B31" s="1">
        <v>2022</v>
      </c>
      <c r="C31" s="1" t="s">
        <v>16</v>
      </c>
      <c r="D31" s="1" t="s">
        <v>7</v>
      </c>
      <c r="E31" s="1">
        <v>8.1999999999999993</v>
      </c>
      <c r="F31" s="1">
        <v>1</v>
      </c>
    </row>
    <row r="32" spans="1:6" x14ac:dyDescent="0.3">
      <c r="A32" s="1">
        <v>0</v>
      </c>
      <c r="B32" s="1">
        <v>2022</v>
      </c>
      <c r="C32" s="1" t="s">
        <v>16</v>
      </c>
      <c r="D32" s="1" t="s">
        <v>7</v>
      </c>
      <c r="E32" s="1">
        <v>8.3000000000000007</v>
      </c>
      <c r="F32" s="1">
        <v>1859</v>
      </c>
    </row>
    <row r="33" spans="1:6" x14ac:dyDescent="0.3">
      <c r="A33" s="1">
        <v>0</v>
      </c>
      <c r="B33" s="1">
        <v>2022</v>
      </c>
      <c r="C33" s="1" t="s">
        <v>16</v>
      </c>
      <c r="D33" s="1" t="s">
        <v>7</v>
      </c>
      <c r="E33" s="1">
        <v>8.5</v>
      </c>
      <c r="F33" s="1">
        <v>1</v>
      </c>
    </row>
    <row r="34" spans="1:6" x14ac:dyDescent="0.3">
      <c r="A34" s="1">
        <v>0</v>
      </c>
      <c r="B34" s="1">
        <v>2022</v>
      </c>
      <c r="C34" s="1" t="s">
        <v>16</v>
      </c>
      <c r="D34" s="1" t="s">
        <v>7</v>
      </c>
      <c r="E34" s="1">
        <v>8.6999999999999993</v>
      </c>
      <c r="F34" s="1">
        <v>1</v>
      </c>
    </row>
    <row r="35" spans="1:6" x14ac:dyDescent="0.3">
      <c r="A35" s="1">
        <v>0</v>
      </c>
      <c r="B35" s="1">
        <v>2022</v>
      </c>
      <c r="C35" s="1" t="s">
        <v>16</v>
      </c>
      <c r="D35" s="1" t="s">
        <v>7</v>
      </c>
      <c r="E35" s="1">
        <v>8.8000000000000007</v>
      </c>
      <c r="F35" s="1">
        <v>2</v>
      </c>
    </row>
    <row r="36" spans="1:6" x14ac:dyDescent="0.3">
      <c r="A36" s="1">
        <v>0</v>
      </c>
      <c r="B36" s="1">
        <v>2022</v>
      </c>
      <c r="C36" s="1" t="s">
        <v>16</v>
      </c>
      <c r="D36" s="1" t="s">
        <v>7</v>
      </c>
      <c r="E36" s="1">
        <v>9</v>
      </c>
      <c r="F36" s="1">
        <v>192</v>
      </c>
    </row>
    <row r="37" spans="1:6" x14ac:dyDescent="0.3">
      <c r="A37" s="1">
        <v>0</v>
      </c>
      <c r="B37" s="1">
        <v>2022</v>
      </c>
      <c r="C37" s="1" t="s">
        <v>16</v>
      </c>
      <c r="D37" s="1" t="s">
        <v>7</v>
      </c>
      <c r="E37" s="1">
        <v>9.5</v>
      </c>
      <c r="F37" s="1">
        <v>4</v>
      </c>
    </row>
    <row r="38" spans="1:6" x14ac:dyDescent="0.3">
      <c r="A38" s="1">
        <v>0</v>
      </c>
      <c r="B38" s="1">
        <v>2022</v>
      </c>
      <c r="C38" s="1" t="s">
        <v>16</v>
      </c>
      <c r="D38" s="1" t="s">
        <v>7</v>
      </c>
      <c r="E38" s="1">
        <v>10.199999999999999</v>
      </c>
      <c r="F38" s="1">
        <v>2</v>
      </c>
    </row>
    <row r="39" spans="1:6" x14ac:dyDescent="0.3">
      <c r="A39" s="1">
        <v>0</v>
      </c>
      <c r="B39" s="1">
        <v>2022</v>
      </c>
      <c r="C39" s="1" t="s">
        <v>16</v>
      </c>
      <c r="D39" s="1" t="s">
        <v>7</v>
      </c>
      <c r="E39" s="1">
        <v>10.3</v>
      </c>
      <c r="F39" s="1">
        <v>2</v>
      </c>
    </row>
    <row r="40" spans="1:6" x14ac:dyDescent="0.3">
      <c r="A40" s="1">
        <v>0</v>
      </c>
      <c r="B40" s="1">
        <v>2022</v>
      </c>
      <c r="C40" s="1" t="s">
        <v>16</v>
      </c>
      <c r="D40" s="1" t="s">
        <v>7</v>
      </c>
      <c r="E40" s="1">
        <v>10.5</v>
      </c>
      <c r="F40" s="1">
        <v>1</v>
      </c>
    </row>
    <row r="41" spans="1:6" x14ac:dyDescent="0.3">
      <c r="A41" s="1">
        <v>0</v>
      </c>
      <c r="B41" s="1">
        <v>2022</v>
      </c>
      <c r="C41" s="1" t="s">
        <v>16</v>
      </c>
      <c r="D41" s="1" t="s">
        <v>7</v>
      </c>
      <c r="E41" s="1">
        <v>11.2</v>
      </c>
      <c r="F41" s="1">
        <v>2</v>
      </c>
    </row>
    <row r="42" spans="1:6" x14ac:dyDescent="0.3">
      <c r="A42" s="1">
        <v>0</v>
      </c>
      <c r="B42" s="1">
        <v>2022</v>
      </c>
      <c r="C42" s="1" t="s">
        <v>16</v>
      </c>
      <c r="D42" s="1" t="s">
        <v>7</v>
      </c>
      <c r="E42" s="1">
        <v>11.3</v>
      </c>
      <c r="F42" s="1">
        <v>2</v>
      </c>
    </row>
    <row r="43" spans="1:6" x14ac:dyDescent="0.3">
      <c r="A43" s="1">
        <v>0</v>
      </c>
      <c r="B43" s="1">
        <v>2022</v>
      </c>
      <c r="C43" s="1" t="s">
        <v>16</v>
      </c>
      <c r="D43" s="1" t="s">
        <v>7</v>
      </c>
      <c r="E43" s="1">
        <v>11.5</v>
      </c>
      <c r="F43" s="1">
        <v>661</v>
      </c>
    </row>
    <row r="44" spans="1:6" x14ac:dyDescent="0.3">
      <c r="A44" s="1">
        <v>0</v>
      </c>
      <c r="B44" s="1">
        <v>2022</v>
      </c>
      <c r="C44" s="1" t="s">
        <v>16</v>
      </c>
      <c r="D44" s="1" t="s">
        <v>7</v>
      </c>
      <c r="E44" s="1">
        <v>12.2</v>
      </c>
      <c r="F44" s="1">
        <v>1</v>
      </c>
    </row>
    <row r="45" spans="1:6" x14ac:dyDescent="0.3">
      <c r="A45" s="1">
        <v>0</v>
      </c>
      <c r="B45" s="1">
        <v>2022</v>
      </c>
      <c r="C45" s="1" t="s">
        <v>16</v>
      </c>
      <c r="D45" s="1" t="s">
        <v>7</v>
      </c>
      <c r="E45" s="1">
        <v>12.3</v>
      </c>
      <c r="F45" s="1">
        <v>1</v>
      </c>
    </row>
    <row r="46" spans="1:6" x14ac:dyDescent="0.3">
      <c r="A46" s="1">
        <v>0</v>
      </c>
      <c r="B46" s="1">
        <v>2022</v>
      </c>
      <c r="C46" s="1" t="s">
        <v>16</v>
      </c>
      <c r="D46" s="1" t="s">
        <v>7</v>
      </c>
      <c r="E46" s="1">
        <v>14.2</v>
      </c>
      <c r="F46" s="1">
        <v>1</v>
      </c>
    </row>
    <row r="47" spans="1:6" x14ac:dyDescent="0.3">
      <c r="A47" s="1">
        <v>0</v>
      </c>
      <c r="B47" s="1">
        <v>2022</v>
      </c>
      <c r="C47" s="1" t="s">
        <v>16</v>
      </c>
      <c r="D47" s="1" t="s">
        <v>7</v>
      </c>
      <c r="E47" s="1">
        <v>14.3</v>
      </c>
      <c r="F47" s="1">
        <v>1</v>
      </c>
    </row>
    <row r="48" spans="1:6" x14ac:dyDescent="0.3">
      <c r="A48" s="1">
        <v>0</v>
      </c>
      <c r="B48" s="1">
        <v>2022</v>
      </c>
      <c r="C48" s="1" t="s">
        <v>16</v>
      </c>
      <c r="D48" s="1" t="s">
        <v>7</v>
      </c>
      <c r="E48" s="1">
        <v>16.5</v>
      </c>
      <c r="F48" s="1">
        <v>1</v>
      </c>
    </row>
    <row r="49" spans="1:6" x14ac:dyDescent="0.3">
      <c r="A49" s="1">
        <v>0</v>
      </c>
      <c r="B49" s="1">
        <v>2022</v>
      </c>
      <c r="C49" s="1" t="s">
        <v>16</v>
      </c>
      <c r="D49" s="1" t="s">
        <v>7</v>
      </c>
      <c r="E49" s="1">
        <v>23.5</v>
      </c>
      <c r="F49" s="1">
        <v>1</v>
      </c>
    </row>
    <row r="50" spans="1:6" x14ac:dyDescent="0.3">
      <c r="A50" s="1">
        <v>0</v>
      </c>
      <c r="B50" s="1">
        <v>2022</v>
      </c>
      <c r="C50" s="1" t="s">
        <v>17</v>
      </c>
      <c r="D50" s="1" t="s">
        <v>7</v>
      </c>
      <c r="E50" s="1">
        <v>0</v>
      </c>
      <c r="F50" s="1">
        <v>1</v>
      </c>
    </row>
    <row r="51" spans="1:6" x14ac:dyDescent="0.3">
      <c r="A51" s="1">
        <v>0</v>
      </c>
      <c r="B51" s="1">
        <v>2022</v>
      </c>
      <c r="C51" s="1" t="s">
        <v>17</v>
      </c>
      <c r="D51" s="1" t="s">
        <v>7</v>
      </c>
      <c r="E51" s="1">
        <v>1.5</v>
      </c>
      <c r="F51" s="1">
        <v>1</v>
      </c>
    </row>
    <row r="52" spans="1:6" x14ac:dyDescent="0.3">
      <c r="A52" s="1">
        <v>0</v>
      </c>
      <c r="B52" s="1">
        <v>2022</v>
      </c>
      <c r="C52" s="1" t="s">
        <v>17</v>
      </c>
      <c r="D52" s="1" t="s">
        <v>7</v>
      </c>
      <c r="E52" s="1">
        <v>4</v>
      </c>
      <c r="F52" s="1">
        <v>9</v>
      </c>
    </row>
    <row r="53" spans="1:6" x14ac:dyDescent="0.3">
      <c r="A53" s="1">
        <v>0</v>
      </c>
      <c r="B53" s="1">
        <v>2022</v>
      </c>
      <c r="C53" s="1" t="s">
        <v>17</v>
      </c>
      <c r="D53" s="1" t="s">
        <v>7</v>
      </c>
      <c r="E53" s="1">
        <v>5</v>
      </c>
      <c r="F53" s="1">
        <v>677</v>
      </c>
    </row>
    <row r="54" spans="1:6" x14ac:dyDescent="0.3">
      <c r="A54" s="1">
        <v>0</v>
      </c>
      <c r="B54" s="1">
        <v>2022</v>
      </c>
      <c r="C54" s="1" t="s">
        <v>17</v>
      </c>
      <c r="D54" s="1" t="s">
        <v>7</v>
      </c>
      <c r="E54" s="1">
        <v>6.3</v>
      </c>
      <c r="F54" s="1">
        <v>4</v>
      </c>
    </row>
    <row r="55" spans="1:6" x14ac:dyDescent="0.3">
      <c r="A55" s="1">
        <v>0</v>
      </c>
      <c r="B55" s="1">
        <v>2022</v>
      </c>
      <c r="C55" s="1" t="s">
        <v>17</v>
      </c>
      <c r="D55" s="1" t="s">
        <v>7</v>
      </c>
      <c r="E55" s="1">
        <v>7</v>
      </c>
      <c r="F55" s="1">
        <v>104</v>
      </c>
    </row>
    <row r="56" spans="1:6" x14ac:dyDescent="0.3">
      <c r="A56" s="1">
        <v>0</v>
      </c>
      <c r="B56" s="1">
        <v>2022</v>
      </c>
      <c r="C56" s="1" t="s">
        <v>17</v>
      </c>
      <c r="D56" s="1" t="s">
        <v>7</v>
      </c>
      <c r="E56" s="1">
        <v>7.5</v>
      </c>
      <c r="F56" s="1">
        <v>2</v>
      </c>
    </row>
    <row r="57" spans="1:6" x14ac:dyDescent="0.3">
      <c r="A57" s="1">
        <v>0</v>
      </c>
      <c r="B57" s="1">
        <v>2022</v>
      </c>
      <c r="C57" s="1" t="s">
        <v>17</v>
      </c>
      <c r="D57" s="1" t="s">
        <v>7</v>
      </c>
      <c r="E57" s="1">
        <v>8.3000000000000007</v>
      </c>
      <c r="F57" s="1">
        <v>5</v>
      </c>
    </row>
    <row r="58" spans="1:6" x14ac:dyDescent="0.3">
      <c r="A58" s="1">
        <v>0</v>
      </c>
      <c r="B58" s="1">
        <v>2022</v>
      </c>
      <c r="C58" s="1" t="s">
        <v>17</v>
      </c>
      <c r="D58" s="1" t="s">
        <v>7</v>
      </c>
      <c r="E58" s="1">
        <v>9</v>
      </c>
      <c r="F58" s="1">
        <v>37</v>
      </c>
    </row>
    <row r="59" spans="1:6" x14ac:dyDescent="0.3">
      <c r="A59" s="1">
        <v>0</v>
      </c>
      <c r="B59" s="1">
        <v>2022</v>
      </c>
      <c r="C59" s="1" t="s">
        <v>17</v>
      </c>
      <c r="D59" s="1" t="s">
        <v>7</v>
      </c>
      <c r="E59" s="1">
        <v>11.5</v>
      </c>
      <c r="F59" s="1">
        <v>5</v>
      </c>
    </row>
    <row r="60" spans="1:6" x14ac:dyDescent="0.3">
      <c r="A60" s="1">
        <v>0</v>
      </c>
      <c r="B60" s="1">
        <v>2022</v>
      </c>
      <c r="C60" s="1" t="s">
        <v>18</v>
      </c>
      <c r="D60" s="1" t="s">
        <v>7</v>
      </c>
      <c r="E60" s="1">
        <v>5</v>
      </c>
      <c r="F60" s="1">
        <v>3</v>
      </c>
    </row>
    <row r="61" spans="1:6" x14ac:dyDescent="0.3">
      <c r="A61" s="1">
        <v>0</v>
      </c>
      <c r="B61" s="1">
        <v>2022</v>
      </c>
      <c r="C61" s="1" t="s">
        <v>19</v>
      </c>
      <c r="D61" s="1" t="s">
        <v>7</v>
      </c>
      <c r="E61" s="1">
        <v>4</v>
      </c>
      <c r="F61" s="1">
        <v>4</v>
      </c>
    </row>
    <row r="62" spans="1:6" x14ac:dyDescent="0.3">
      <c r="A62" s="1">
        <v>0</v>
      </c>
      <c r="B62" s="1">
        <v>2022</v>
      </c>
      <c r="C62" s="1" t="s">
        <v>19</v>
      </c>
      <c r="D62" s="1" t="s">
        <v>7</v>
      </c>
      <c r="E62" s="1">
        <v>5</v>
      </c>
      <c r="F62" s="1">
        <v>189</v>
      </c>
    </row>
    <row r="63" spans="1:6" x14ac:dyDescent="0.3">
      <c r="A63" s="1">
        <v>0</v>
      </c>
      <c r="B63" s="1">
        <v>2022</v>
      </c>
      <c r="C63" s="1" t="s">
        <v>19</v>
      </c>
      <c r="D63" s="1" t="s">
        <v>7</v>
      </c>
      <c r="E63" s="1">
        <v>7</v>
      </c>
      <c r="F63" s="1">
        <v>7</v>
      </c>
    </row>
    <row r="64" spans="1:6" x14ac:dyDescent="0.3">
      <c r="A64" s="1">
        <v>0</v>
      </c>
      <c r="B64" s="1">
        <v>2022</v>
      </c>
      <c r="C64" s="1" t="s">
        <v>19</v>
      </c>
      <c r="D64" s="1" t="s">
        <v>7</v>
      </c>
      <c r="E64" s="1">
        <v>8.3000000000000007</v>
      </c>
      <c r="F64" s="1">
        <v>2</v>
      </c>
    </row>
    <row r="65" spans="1:6" x14ac:dyDescent="0.3">
      <c r="A65" s="1">
        <v>0</v>
      </c>
      <c r="B65" s="1">
        <v>2022</v>
      </c>
      <c r="C65" s="1" t="s">
        <v>19</v>
      </c>
      <c r="D65" s="1" t="s">
        <v>7</v>
      </c>
      <c r="E65" s="1">
        <v>9</v>
      </c>
      <c r="F65" s="1">
        <v>6</v>
      </c>
    </row>
    <row r="66" spans="1:6" x14ac:dyDescent="0.3">
      <c r="A66" s="1">
        <v>0</v>
      </c>
      <c r="B66" s="1">
        <v>2022</v>
      </c>
      <c r="C66" s="1" t="s">
        <v>20</v>
      </c>
      <c r="D66" s="1" t="s">
        <v>7</v>
      </c>
      <c r="E66" s="1">
        <v>5</v>
      </c>
      <c r="F66" s="1">
        <v>18</v>
      </c>
    </row>
    <row r="67" spans="1:6" x14ac:dyDescent="0.3">
      <c r="A67" s="1">
        <v>0</v>
      </c>
      <c r="B67" s="1">
        <v>2022</v>
      </c>
      <c r="C67" s="1" t="s">
        <v>21</v>
      </c>
      <c r="D67" s="1" t="s">
        <v>7</v>
      </c>
      <c r="E67" s="1">
        <v>5</v>
      </c>
      <c r="F67" s="1">
        <v>2</v>
      </c>
    </row>
    <row r="68" spans="1:6" x14ac:dyDescent="0.3">
      <c r="A68" s="1">
        <v>0</v>
      </c>
      <c r="B68" s="1">
        <v>2022</v>
      </c>
      <c r="C68" s="1" t="s">
        <v>22</v>
      </c>
      <c r="D68" s="1" t="s">
        <v>7</v>
      </c>
      <c r="E68" s="1">
        <v>0</v>
      </c>
      <c r="F68" s="1">
        <v>2</v>
      </c>
    </row>
    <row r="69" spans="1:6" x14ac:dyDescent="0.3">
      <c r="A69" s="1">
        <v>0</v>
      </c>
      <c r="B69" s="1">
        <v>2022</v>
      </c>
      <c r="C69" s="1" t="s">
        <v>22</v>
      </c>
      <c r="D69" s="1" t="s">
        <v>7</v>
      </c>
      <c r="E69" s="1">
        <v>1.5</v>
      </c>
      <c r="F69" s="1">
        <v>6</v>
      </c>
    </row>
    <row r="70" spans="1:6" x14ac:dyDescent="0.3">
      <c r="A70" s="1">
        <v>0</v>
      </c>
      <c r="B70" s="1">
        <v>2022</v>
      </c>
      <c r="C70" s="1" t="s">
        <v>22</v>
      </c>
      <c r="D70" s="1" t="s">
        <v>7</v>
      </c>
      <c r="E70" s="1">
        <v>2.5</v>
      </c>
      <c r="F70" s="1">
        <v>1</v>
      </c>
    </row>
    <row r="71" spans="1:6" x14ac:dyDescent="0.3">
      <c r="A71" s="1">
        <v>0</v>
      </c>
      <c r="B71" s="1">
        <v>2022</v>
      </c>
      <c r="C71" s="1" t="s">
        <v>22</v>
      </c>
      <c r="D71" s="1" t="s">
        <v>7</v>
      </c>
      <c r="E71" s="1">
        <v>4</v>
      </c>
      <c r="F71" s="1">
        <v>10</v>
      </c>
    </row>
    <row r="72" spans="1:6" x14ac:dyDescent="0.3">
      <c r="A72" s="1">
        <v>0</v>
      </c>
      <c r="B72" s="1">
        <v>2022</v>
      </c>
      <c r="C72" s="1" t="s">
        <v>22</v>
      </c>
      <c r="D72" s="1" t="s">
        <v>7</v>
      </c>
      <c r="E72" s="1">
        <v>5</v>
      </c>
      <c r="F72" s="1">
        <v>540</v>
      </c>
    </row>
    <row r="73" spans="1:6" x14ac:dyDescent="0.3">
      <c r="A73" s="1">
        <v>0</v>
      </c>
      <c r="B73" s="1">
        <v>2022</v>
      </c>
      <c r="C73" s="1" t="s">
        <v>22</v>
      </c>
      <c r="D73" s="1" t="s">
        <v>7</v>
      </c>
      <c r="E73" s="1">
        <v>5.3</v>
      </c>
      <c r="F73" s="1">
        <v>1</v>
      </c>
    </row>
    <row r="74" spans="1:6" x14ac:dyDescent="0.3">
      <c r="A74" s="1">
        <v>0</v>
      </c>
      <c r="B74" s="1">
        <v>2022</v>
      </c>
      <c r="C74" s="1" t="s">
        <v>22</v>
      </c>
      <c r="D74" s="1" t="s">
        <v>7</v>
      </c>
      <c r="E74" s="1">
        <v>6</v>
      </c>
      <c r="F74" s="1">
        <v>2</v>
      </c>
    </row>
    <row r="75" spans="1:6" x14ac:dyDescent="0.3">
      <c r="A75" s="1">
        <v>0</v>
      </c>
      <c r="B75" s="1">
        <v>2022</v>
      </c>
      <c r="C75" s="1" t="s">
        <v>22</v>
      </c>
      <c r="D75" s="1" t="s">
        <v>7</v>
      </c>
      <c r="E75" s="1">
        <v>6.3</v>
      </c>
      <c r="F75" s="1">
        <v>21</v>
      </c>
    </row>
    <row r="76" spans="1:6" x14ac:dyDescent="0.3">
      <c r="A76" s="1">
        <v>0</v>
      </c>
      <c r="B76" s="1">
        <v>2022</v>
      </c>
      <c r="C76" s="1" t="s">
        <v>22</v>
      </c>
      <c r="D76" s="1" t="s">
        <v>7</v>
      </c>
      <c r="E76" s="1">
        <v>7</v>
      </c>
      <c r="F76" s="1">
        <v>472</v>
      </c>
    </row>
    <row r="77" spans="1:6" x14ac:dyDescent="0.3">
      <c r="A77" s="1">
        <v>0</v>
      </c>
      <c r="B77" s="1">
        <v>2022</v>
      </c>
      <c r="C77" s="1" t="s">
        <v>22</v>
      </c>
      <c r="D77" s="1" t="s">
        <v>7</v>
      </c>
      <c r="E77" s="1">
        <v>7.5</v>
      </c>
      <c r="F77" s="1">
        <v>10</v>
      </c>
    </row>
    <row r="78" spans="1:6" x14ac:dyDescent="0.3">
      <c r="A78" s="1">
        <v>0</v>
      </c>
      <c r="B78" s="1">
        <v>2022</v>
      </c>
      <c r="C78" s="1" t="s">
        <v>22</v>
      </c>
      <c r="D78" s="1" t="s">
        <v>7</v>
      </c>
      <c r="E78" s="1">
        <v>8</v>
      </c>
      <c r="F78" s="1">
        <v>1</v>
      </c>
    </row>
    <row r="79" spans="1:6" x14ac:dyDescent="0.3">
      <c r="A79" s="1">
        <v>0</v>
      </c>
      <c r="B79" s="1">
        <v>2022</v>
      </c>
      <c r="C79" s="1" t="s">
        <v>22</v>
      </c>
      <c r="D79" s="1" t="s">
        <v>7</v>
      </c>
      <c r="E79" s="1">
        <v>8.3000000000000007</v>
      </c>
      <c r="F79" s="1">
        <v>31</v>
      </c>
    </row>
    <row r="80" spans="1:6" x14ac:dyDescent="0.3">
      <c r="A80" s="1">
        <v>0</v>
      </c>
      <c r="B80" s="1">
        <v>2022</v>
      </c>
      <c r="C80" s="1" t="s">
        <v>22</v>
      </c>
      <c r="D80" s="1" t="s">
        <v>7</v>
      </c>
      <c r="E80" s="1">
        <v>9</v>
      </c>
      <c r="F80" s="1">
        <v>227</v>
      </c>
    </row>
    <row r="81" spans="1:6" x14ac:dyDescent="0.3">
      <c r="A81" s="1">
        <v>0</v>
      </c>
      <c r="B81" s="1">
        <v>2022</v>
      </c>
      <c r="C81" s="1" t="s">
        <v>22</v>
      </c>
      <c r="D81" s="1" t="s">
        <v>7</v>
      </c>
      <c r="E81" s="1">
        <v>11.5</v>
      </c>
      <c r="F81" s="1">
        <v>11</v>
      </c>
    </row>
    <row r="82" spans="1:6" x14ac:dyDescent="0.3">
      <c r="A82" s="1">
        <v>0</v>
      </c>
      <c r="B82" s="1">
        <v>2022</v>
      </c>
      <c r="C82" s="1" t="s">
        <v>23</v>
      </c>
      <c r="D82" s="1" t="s">
        <v>7</v>
      </c>
      <c r="E82" s="1">
        <v>5</v>
      </c>
      <c r="F82" s="1">
        <v>1</v>
      </c>
    </row>
    <row r="83" spans="1:6" x14ac:dyDescent="0.3">
      <c r="A83" s="1">
        <v>1</v>
      </c>
      <c r="B83" s="1">
        <v>2022</v>
      </c>
      <c r="C83" s="1" t="s">
        <v>9</v>
      </c>
      <c r="D83" s="1" t="s">
        <v>7</v>
      </c>
      <c r="E83" s="1">
        <v>4</v>
      </c>
      <c r="F83" s="1">
        <v>3</v>
      </c>
    </row>
    <row r="84" spans="1:6" x14ac:dyDescent="0.3">
      <c r="A84" s="1">
        <v>1</v>
      </c>
      <c r="B84" s="1">
        <v>2022</v>
      </c>
      <c r="C84" s="1" t="s">
        <v>11</v>
      </c>
      <c r="D84" s="1" t="s">
        <v>7</v>
      </c>
      <c r="E84" s="1">
        <v>1.5</v>
      </c>
      <c r="F84" s="1">
        <v>1</v>
      </c>
    </row>
    <row r="85" spans="1:6" x14ac:dyDescent="0.3">
      <c r="A85" s="1">
        <v>1</v>
      </c>
      <c r="B85" s="1">
        <v>2022</v>
      </c>
      <c r="C85" s="1" t="s">
        <v>11</v>
      </c>
      <c r="D85" s="1" t="s">
        <v>7</v>
      </c>
      <c r="E85" s="1">
        <v>4</v>
      </c>
      <c r="F85" s="1">
        <v>1</v>
      </c>
    </row>
    <row r="86" spans="1:6" x14ac:dyDescent="0.3">
      <c r="A86" s="1">
        <v>1</v>
      </c>
      <c r="B86" s="1">
        <v>2022</v>
      </c>
      <c r="C86" s="1" t="s">
        <v>15</v>
      </c>
      <c r="D86" s="1" t="s">
        <v>7</v>
      </c>
      <c r="E86" s="1">
        <v>4</v>
      </c>
      <c r="F86" s="1">
        <v>6</v>
      </c>
    </row>
    <row r="87" spans="1:6" x14ac:dyDescent="0.3">
      <c r="A87" s="1">
        <v>1</v>
      </c>
      <c r="B87" s="1">
        <v>2022</v>
      </c>
      <c r="C87" s="1" t="s">
        <v>15</v>
      </c>
      <c r="D87" s="1" t="s">
        <v>7</v>
      </c>
      <c r="E87" s="1">
        <v>5</v>
      </c>
      <c r="F87" s="1">
        <v>1</v>
      </c>
    </row>
    <row r="88" spans="1:6" x14ac:dyDescent="0.3">
      <c r="A88" s="1">
        <v>1</v>
      </c>
      <c r="B88" s="1">
        <v>2022</v>
      </c>
      <c r="C88" s="1" t="s">
        <v>15</v>
      </c>
      <c r="D88" s="1" t="s">
        <v>7</v>
      </c>
      <c r="E88" s="1">
        <v>6.3</v>
      </c>
      <c r="F88" s="1">
        <v>2</v>
      </c>
    </row>
    <row r="89" spans="1:6" x14ac:dyDescent="0.3">
      <c r="A89" s="1">
        <v>1</v>
      </c>
      <c r="B89" s="1">
        <v>2022</v>
      </c>
      <c r="C89" s="1" t="s">
        <v>16</v>
      </c>
      <c r="D89" s="1" t="s">
        <v>7</v>
      </c>
      <c r="E89" s="1">
        <v>0</v>
      </c>
      <c r="F89" s="1">
        <v>3</v>
      </c>
    </row>
    <row r="90" spans="1:6" x14ac:dyDescent="0.3">
      <c r="A90" s="1">
        <v>1</v>
      </c>
      <c r="B90" s="1">
        <v>2022</v>
      </c>
      <c r="C90" s="1" t="s">
        <v>16</v>
      </c>
      <c r="D90" s="1" t="s">
        <v>7</v>
      </c>
      <c r="E90" s="1">
        <v>1.5</v>
      </c>
      <c r="F90" s="1">
        <v>41</v>
      </c>
    </row>
    <row r="91" spans="1:6" x14ac:dyDescent="0.3">
      <c r="A91" s="1">
        <v>1</v>
      </c>
      <c r="B91" s="1">
        <v>2022</v>
      </c>
      <c r="C91" s="1" t="s">
        <v>16</v>
      </c>
      <c r="D91" s="1" t="s">
        <v>7</v>
      </c>
      <c r="E91" s="1">
        <v>3</v>
      </c>
      <c r="F91" s="1">
        <v>1</v>
      </c>
    </row>
    <row r="92" spans="1:6" x14ac:dyDescent="0.3">
      <c r="A92" s="1">
        <v>1</v>
      </c>
      <c r="B92" s="1">
        <v>2022</v>
      </c>
      <c r="C92" s="1" t="s">
        <v>16</v>
      </c>
      <c r="D92" s="1" t="s">
        <v>7</v>
      </c>
      <c r="E92" s="1">
        <v>4</v>
      </c>
      <c r="F92" s="1">
        <v>455</v>
      </c>
    </row>
    <row r="93" spans="1:6" x14ac:dyDescent="0.3">
      <c r="A93" s="1">
        <v>1</v>
      </c>
      <c r="B93" s="1">
        <v>2022</v>
      </c>
      <c r="C93" s="1" t="s">
        <v>16</v>
      </c>
      <c r="D93" s="1" t="s">
        <v>7</v>
      </c>
      <c r="E93" s="1">
        <v>4.5</v>
      </c>
      <c r="F93" s="1">
        <v>1</v>
      </c>
    </row>
    <row r="94" spans="1:6" x14ac:dyDescent="0.3">
      <c r="A94" s="1">
        <v>1</v>
      </c>
      <c r="B94" s="1">
        <v>2022</v>
      </c>
      <c r="C94" s="1" t="s">
        <v>16</v>
      </c>
      <c r="D94" s="1" t="s">
        <v>7</v>
      </c>
      <c r="E94" s="1">
        <v>5</v>
      </c>
      <c r="F94" s="1">
        <v>7</v>
      </c>
    </row>
    <row r="95" spans="1:6" x14ac:dyDescent="0.3">
      <c r="A95" s="1">
        <v>1</v>
      </c>
      <c r="B95" s="1">
        <v>2022</v>
      </c>
      <c r="C95" s="1" t="s">
        <v>16</v>
      </c>
      <c r="D95" s="1" t="s">
        <v>7</v>
      </c>
      <c r="E95" s="1">
        <v>5.3</v>
      </c>
      <c r="F95" s="1">
        <v>590</v>
      </c>
    </row>
    <row r="96" spans="1:6" x14ac:dyDescent="0.3">
      <c r="A96" s="1">
        <v>1</v>
      </c>
      <c r="B96" s="1">
        <v>2022</v>
      </c>
      <c r="C96" s="1" t="s">
        <v>16</v>
      </c>
      <c r="D96" s="1" t="s">
        <v>7</v>
      </c>
      <c r="E96" s="1">
        <v>6.3</v>
      </c>
      <c r="F96" s="1">
        <v>189</v>
      </c>
    </row>
    <row r="97" spans="1:6" x14ac:dyDescent="0.3">
      <c r="A97" s="1">
        <v>1</v>
      </c>
      <c r="B97" s="1">
        <v>2022</v>
      </c>
      <c r="C97" s="1" t="s">
        <v>16</v>
      </c>
      <c r="D97" s="1" t="s">
        <v>7</v>
      </c>
      <c r="E97" s="1">
        <v>6.5</v>
      </c>
      <c r="F97" s="1">
        <v>263</v>
      </c>
    </row>
    <row r="98" spans="1:6" x14ac:dyDescent="0.3">
      <c r="A98" s="1">
        <v>1</v>
      </c>
      <c r="B98" s="1">
        <v>2022</v>
      </c>
      <c r="C98" s="1" t="s">
        <v>16</v>
      </c>
      <c r="D98" s="1" t="s">
        <v>7</v>
      </c>
      <c r="E98" s="1">
        <v>6.8</v>
      </c>
      <c r="F98" s="1">
        <v>7</v>
      </c>
    </row>
    <row r="99" spans="1:6" x14ac:dyDescent="0.3">
      <c r="A99" s="1">
        <v>1</v>
      </c>
      <c r="B99" s="1">
        <v>2022</v>
      </c>
      <c r="C99" s="1" t="s">
        <v>16</v>
      </c>
      <c r="D99" s="1" t="s">
        <v>7</v>
      </c>
      <c r="E99" s="1">
        <v>7</v>
      </c>
      <c r="F99" s="1">
        <v>55</v>
      </c>
    </row>
    <row r="100" spans="1:6" x14ac:dyDescent="0.3">
      <c r="A100" s="1">
        <v>1</v>
      </c>
      <c r="B100" s="1">
        <v>2022</v>
      </c>
      <c r="C100" s="1" t="s">
        <v>16</v>
      </c>
      <c r="D100" s="1" t="s">
        <v>7</v>
      </c>
      <c r="E100" s="1">
        <v>7.3</v>
      </c>
      <c r="F100" s="1">
        <v>3</v>
      </c>
    </row>
    <row r="101" spans="1:6" x14ac:dyDescent="0.3">
      <c r="A101" s="1">
        <v>1</v>
      </c>
      <c r="B101" s="1">
        <v>2022</v>
      </c>
      <c r="C101" s="1" t="s">
        <v>16</v>
      </c>
      <c r="D101" s="1" t="s">
        <v>7</v>
      </c>
      <c r="E101" s="1">
        <v>7.5</v>
      </c>
      <c r="F101" s="1">
        <v>621</v>
      </c>
    </row>
    <row r="102" spans="1:6" x14ac:dyDescent="0.3">
      <c r="A102" s="1">
        <v>1</v>
      </c>
      <c r="B102" s="1">
        <v>2022</v>
      </c>
      <c r="C102" s="1" t="s">
        <v>16</v>
      </c>
      <c r="D102" s="1" t="s">
        <v>7</v>
      </c>
      <c r="E102" s="1">
        <v>8.3000000000000007</v>
      </c>
      <c r="F102" s="1">
        <v>32</v>
      </c>
    </row>
    <row r="103" spans="1:6" x14ac:dyDescent="0.3">
      <c r="A103" s="1">
        <v>1</v>
      </c>
      <c r="B103" s="1">
        <v>2022</v>
      </c>
      <c r="C103" s="1" t="s">
        <v>16</v>
      </c>
      <c r="D103" s="1" t="s">
        <v>7</v>
      </c>
      <c r="E103" s="1">
        <v>8.5</v>
      </c>
      <c r="F103" s="1">
        <v>4</v>
      </c>
    </row>
    <row r="104" spans="1:6" x14ac:dyDescent="0.3">
      <c r="A104" s="1">
        <v>1</v>
      </c>
      <c r="B104" s="1">
        <v>2022</v>
      </c>
      <c r="C104" s="1" t="s">
        <v>16</v>
      </c>
      <c r="D104" s="1" t="s">
        <v>7</v>
      </c>
      <c r="E104" s="1">
        <v>8.8000000000000007</v>
      </c>
      <c r="F104" s="1">
        <v>1</v>
      </c>
    </row>
    <row r="105" spans="1:6" x14ac:dyDescent="0.3">
      <c r="A105" s="1">
        <v>1</v>
      </c>
      <c r="B105" s="1">
        <v>2022</v>
      </c>
      <c r="C105" s="1" t="s">
        <v>16</v>
      </c>
      <c r="D105" s="1" t="s">
        <v>7</v>
      </c>
      <c r="E105" s="1">
        <v>9</v>
      </c>
      <c r="F105" s="1">
        <v>8</v>
      </c>
    </row>
    <row r="106" spans="1:6" x14ac:dyDescent="0.3">
      <c r="A106" s="1">
        <v>1</v>
      </c>
      <c r="B106" s="1">
        <v>2022</v>
      </c>
      <c r="C106" s="1" t="s">
        <v>16</v>
      </c>
      <c r="D106" s="1" t="s">
        <v>7</v>
      </c>
      <c r="E106" s="1">
        <v>9.5</v>
      </c>
      <c r="F106" s="1">
        <v>246</v>
      </c>
    </row>
    <row r="107" spans="1:6" x14ac:dyDescent="0.3">
      <c r="A107" s="1">
        <v>1</v>
      </c>
      <c r="B107" s="1">
        <v>2022</v>
      </c>
      <c r="C107" s="1" t="s">
        <v>16</v>
      </c>
      <c r="D107" s="1" t="s">
        <v>7</v>
      </c>
      <c r="E107" s="1">
        <v>11</v>
      </c>
      <c r="F107" s="1">
        <v>8</v>
      </c>
    </row>
    <row r="108" spans="1:6" x14ac:dyDescent="0.3">
      <c r="A108" s="1">
        <v>1</v>
      </c>
      <c r="B108" s="1">
        <v>2022</v>
      </c>
      <c r="C108" s="1" t="s">
        <v>16</v>
      </c>
      <c r="D108" s="1" t="s">
        <v>7</v>
      </c>
      <c r="E108" s="1">
        <v>11.5</v>
      </c>
      <c r="F108" s="1">
        <v>6</v>
      </c>
    </row>
    <row r="109" spans="1:6" x14ac:dyDescent="0.3">
      <c r="A109" s="1">
        <v>1</v>
      </c>
      <c r="B109" s="1">
        <v>2022</v>
      </c>
      <c r="C109" s="1" t="s">
        <v>17</v>
      </c>
      <c r="D109" s="1" t="s">
        <v>7</v>
      </c>
      <c r="E109" s="1">
        <v>1.5</v>
      </c>
      <c r="F109" s="1">
        <v>11</v>
      </c>
    </row>
    <row r="110" spans="1:6" x14ac:dyDescent="0.3">
      <c r="A110" s="1">
        <v>1</v>
      </c>
      <c r="B110" s="1">
        <v>2022</v>
      </c>
      <c r="C110" s="1" t="s">
        <v>17</v>
      </c>
      <c r="D110" s="1" t="s">
        <v>7</v>
      </c>
      <c r="E110" s="1">
        <v>4</v>
      </c>
      <c r="F110" s="1">
        <v>185</v>
      </c>
    </row>
    <row r="111" spans="1:6" x14ac:dyDescent="0.3">
      <c r="A111" s="1">
        <v>1</v>
      </c>
      <c r="B111" s="1">
        <v>2022</v>
      </c>
      <c r="C111" s="1" t="s">
        <v>17</v>
      </c>
      <c r="D111" s="1" t="s">
        <v>7</v>
      </c>
      <c r="E111" s="1">
        <v>5</v>
      </c>
      <c r="F111" s="1">
        <v>7</v>
      </c>
    </row>
    <row r="112" spans="1:6" x14ac:dyDescent="0.3">
      <c r="A112" s="1">
        <v>1</v>
      </c>
      <c r="B112" s="1">
        <v>2022</v>
      </c>
      <c r="C112" s="1" t="s">
        <v>17</v>
      </c>
      <c r="D112" s="1" t="s">
        <v>7</v>
      </c>
      <c r="E112" s="1">
        <v>5.3</v>
      </c>
      <c r="F112" s="1">
        <v>2</v>
      </c>
    </row>
    <row r="113" spans="1:6" x14ac:dyDescent="0.3">
      <c r="A113" s="1">
        <v>1</v>
      </c>
      <c r="B113" s="1">
        <v>2022</v>
      </c>
      <c r="C113" s="1" t="s">
        <v>17</v>
      </c>
      <c r="D113" s="1" t="s">
        <v>7</v>
      </c>
      <c r="E113" s="1">
        <v>7</v>
      </c>
      <c r="F113" s="1">
        <v>3</v>
      </c>
    </row>
    <row r="114" spans="1:6" x14ac:dyDescent="0.3">
      <c r="A114" s="1">
        <v>1</v>
      </c>
      <c r="B114" s="1">
        <v>2022</v>
      </c>
      <c r="C114" s="1" t="s">
        <v>17</v>
      </c>
      <c r="D114" s="1" t="s">
        <v>7</v>
      </c>
      <c r="E114" s="1">
        <v>9</v>
      </c>
      <c r="F114" s="1">
        <v>1</v>
      </c>
    </row>
    <row r="115" spans="1:6" x14ac:dyDescent="0.3">
      <c r="A115" s="1">
        <v>1</v>
      </c>
      <c r="B115" s="1">
        <v>2022</v>
      </c>
      <c r="C115" s="1" t="s">
        <v>17</v>
      </c>
      <c r="D115" s="1" t="s">
        <v>7</v>
      </c>
      <c r="E115" s="1">
        <v>9.5</v>
      </c>
      <c r="F115" s="1">
        <v>1</v>
      </c>
    </row>
    <row r="116" spans="1:6" x14ac:dyDescent="0.3">
      <c r="A116" s="1">
        <v>1</v>
      </c>
      <c r="B116" s="1">
        <v>2022</v>
      </c>
      <c r="C116" s="1" t="s">
        <v>19</v>
      </c>
      <c r="D116" s="1" t="s">
        <v>7</v>
      </c>
      <c r="E116" s="1">
        <v>1.5</v>
      </c>
      <c r="F116" s="1">
        <v>7</v>
      </c>
    </row>
    <row r="117" spans="1:6" x14ac:dyDescent="0.3">
      <c r="A117" s="1">
        <v>1</v>
      </c>
      <c r="B117" s="1">
        <v>2022</v>
      </c>
      <c r="C117" s="1" t="s">
        <v>19</v>
      </c>
      <c r="D117" s="1" t="s">
        <v>7</v>
      </c>
      <c r="E117" s="1">
        <v>4</v>
      </c>
      <c r="F117" s="1">
        <v>77</v>
      </c>
    </row>
    <row r="118" spans="1:6" x14ac:dyDescent="0.3">
      <c r="A118" s="1">
        <v>1</v>
      </c>
      <c r="B118" s="1">
        <v>2022</v>
      </c>
      <c r="C118" s="1" t="s">
        <v>19</v>
      </c>
      <c r="D118" s="1" t="s">
        <v>7</v>
      </c>
      <c r="E118" s="1">
        <v>5</v>
      </c>
      <c r="F118" s="1">
        <v>3</v>
      </c>
    </row>
    <row r="119" spans="1:6" x14ac:dyDescent="0.3">
      <c r="A119" s="1">
        <v>1</v>
      </c>
      <c r="B119" s="1">
        <v>2022</v>
      </c>
      <c r="C119" s="1" t="s">
        <v>19</v>
      </c>
      <c r="D119" s="1" t="s">
        <v>7</v>
      </c>
      <c r="E119" s="1">
        <v>5.3</v>
      </c>
      <c r="F119" s="1">
        <v>2</v>
      </c>
    </row>
    <row r="120" spans="1:6" x14ac:dyDescent="0.3">
      <c r="A120" s="1">
        <v>1</v>
      </c>
      <c r="B120" s="1">
        <v>2022</v>
      </c>
      <c r="C120" s="1" t="s">
        <v>19</v>
      </c>
      <c r="D120" s="1" t="s">
        <v>7</v>
      </c>
      <c r="E120" s="1">
        <v>6.3</v>
      </c>
      <c r="F120" s="1">
        <v>2</v>
      </c>
    </row>
    <row r="121" spans="1:6" x14ac:dyDescent="0.3">
      <c r="A121" s="1">
        <v>1</v>
      </c>
      <c r="B121" s="1">
        <v>2022</v>
      </c>
      <c r="C121" s="1" t="s">
        <v>19</v>
      </c>
      <c r="D121" s="1" t="s">
        <v>7</v>
      </c>
      <c r="E121" s="1">
        <v>6.5</v>
      </c>
      <c r="F121" s="1">
        <v>1</v>
      </c>
    </row>
    <row r="122" spans="1:6" x14ac:dyDescent="0.3">
      <c r="A122" s="1">
        <v>1</v>
      </c>
      <c r="B122" s="1">
        <v>2022</v>
      </c>
      <c r="C122" s="1" t="s">
        <v>19</v>
      </c>
      <c r="D122" s="1" t="s">
        <v>7</v>
      </c>
      <c r="E122" s="1">
        <v>7</v>
      </c>
      <c r="F122" s="1">
        <v>2</v>
      </c>
    </row>
    <row r="123" spans="1:6" x14ac:dyDescent="0.3">
      <c r="A123" s="1">
        <v>1</v>
      </c>
      <c r="B123" s="1">
        <v>2022</v>
      </c>
      <c r="C123" s="1" t="s">
        <v>20</v>
      </c>
      <c r="D123" s="1" t="s">
        <v>7</v>
      </c>
      <c r="E123" s="1">
        <v>1.5</v>
      </c>
      <c r="F123" s="1">
        <v>1</v>
      </c>
    </row>
    <row r="124" spans="1:6" x14ac:dyDescent="0.3">
      <c r="A124" s="1">
        <v>1</v>
      </c>
      <c r="B124" s="1">
        <v>2022</v>
      </c>
      <c r="C124" s="1" t="s">
        <v>20</v>
      </c>
      <c r="D124" s="1" t="s">
        <v>7</v>
      </c>
      <c r="E124" s="1">
        <v>4</v>
      </c>
      <c r="F124" s="1">
        <v>6</v>
      </c>
    </row>
    <row r="125" spans="1:6" x14ac:dyDescent="0.3">
      <c r="A125" s="1">
        <v>1</v>
      </c>
      <c r="B125" s="1">
        <v>2022</v>
      </c>
      <c r="C125" s="1" t="s">
        <v>21</v>
      </c>
      <c r="D125" s="1" t="s">
        <v>7</v>
      </c>
      <c r="E125" s="1">
        <v>4</v>
      </c>
      <c r="F125" s="1">
        <v>2</v>
      </c>
    </row>
    <row r="126" spans="1:6" x14ac:dyDescent="0.3">
      <c r="A126" s="1">
        <v>1</v>
      </c>
      <c r="B126" s="1">
        <v>2022</v>
      </c>
      <c r="C126" s="1" t="s">
        <v>22</v>
      </c>
      <c r="D126" s="1" t="s">
        <v>7</v>
      </c>
      <c r="E126" s="1">
        <v>1.5</v>
      </c>
      <c r="F126" s="1">
        <v>19</v>
      </c>
    </row>
    <row r="127" spans="1:6" x14ac:dyDescent="0.3">
      <c r="A127" s="1">
        <v>1</v>
      </c>
      <c r="B127" s="1">
        <v>2022</v>
      </c>
      <c r="C127" s="1" t="s">
        <v>22</v>
      </c>
      <c r="D127" s="1" t="s">
        <v>7</v>
      </c>
      <c r="E127" s="1">
        <v>4</v>
      </c>
      <c r="F127" s="1">
        <v>471</v>
      </c>
    </row>
    <row r="128" spans="1:6" x14ac:dyDescent="0.3">
      <c r="A128" s="1">
        <v>1</v>
      </c>
      <c r="B128" s="1">
        <v>2022</v>
      </c>
      <c r="C128" s="1" t="s">
        <v>22</v>
      </c>
      <c r="D128" s="1" t="s">
        <v>7</v>
      </c>
      <c r="E128" s="1">
        <v>4.5</v>
      </c>
      <c r="F128" s="1">
        <v>1</v>
      </c>
    </row>
    <row r="129" spans="1:6" x14ac:dyDescent="0.3">
      <c r="A129" s="1">
        <v>1</v>
      </c>
      <c r="B129" s="1">
        <v>2022</v>
      </c>
      <c r="C129" s="1" t="s">
        <v>22</v>
      </c>
      <c r="D129" s="1" t="s">
        <v>7</v>
      </c>
      <c r="E129" s="1">
        <v>5</v>
      </c>
      <c r="F129" s="1">
        <v>15</v>
      </c>
    </row>
    <row r="130" spans="1:6" x14ac:dyDescent="0.3">
      <c r="A130" s="1">
        <v>1</v>
      </c>
      <c r="B130" s="1">
        <v>2022</v>
      </c>
      <c r="C130" s="1" t="s">
        <v>22</v>
      </c>
      <c r="D130" s="1" t="s">
        <v>7</v>
      </c>
      <c r="E130" s="1">
        <v>5.3</v>
      </c>
      <c r="F130" s="1">
        <v>9</v>
      </c>
    </row>
    <row r="131" spans="1:6" x14ac:dyDescent="0.3">
      <c r="A131" s="1">
        <v>1</v>
      </c>
      <c r="B131" s="1">
        <v>2022</v>
      </c>
      <c r="C131" s="1" t="s">
        <v>22</v>
      </c>
      <c r="D131" s="1" t="s">
        <v>7</v>
      </c>
      <c r="E131" s="1">
        <v>6.3</v>
      </c>
      <c r="F131" s="1">
        <v>133</v>
      </c>
    </row>
    <row r="132" spans="1:6" x14ac:dyDescent="0.3">
      <c r="A132" s="1">
        <v>1</v>
      </c>
      <c r="B132" s="1">
        <v>2022</v>
      </c>
      <c r="C132" s="1" t="s">
        <v>22</v>
      </c>
      <c r="D132" s="1" t="s">
        <v>7</v>
      </c>
      <c r="E132" s="1">
        <v>6.5</v>
      </c>
      <c r="F132" s="1">
        <v>9</v>
      </c>
    </row>
    <row r="133" spans="1:6" x14ac:dyDescent="0.3">
      <c r="A133" s="1">
        <v>1</v>
      </c>
      <c r="B133" s="1">
        <v>2022</v>
      </c>
      <c r="C133" s="1" t="s">
        <v>22</v>
      </c>
      <c r="D133" s="1" t="s">
        <v>7</v>
      </c>
      <c r="E133" s="1">
        <v>6.8</v>
      </c>
      <c r="F133" s="1">
        <v>1</v>
      </c>
    </row>
    <row r="134" spans="1:6" x14ac:dyDescent="0.3">
      <c r="A134" s="1">
        <v>1</v>
      </c>
      <c r="B134" s="1">
        <v>2022</v>
      </c>
      <c r="C134" s="1" t="s">
        <v>22</v>
      </c>
      <c r="D134" s="1" t="s">
        <v>7</v>
      </c>
      <c r="E134" s="1">
        <v>7</v>
      </c>
      <c r="F134" s="1">
        <v>60</v>
      </c>
    </row>
    <row r="135" spans="1:6" x14ac:dyDescent="0.3">
      <c r="A135" s="1">
        <v>1</v>
      </c>
      <c r="B135" s="1">
        <v>2022</v>
      </c>
      <c r="C135" s="1" t="s">
        <v>22</v>
      </c>
      <c r="D135" s="1" t="s">
        <v>7</v>
      </c>
      <c r="E135" s="1">
        <v>7.5</v>
      </c>
      <c r="F135" s="1">
        <v>28</v>
      </c>
    </row>
    <row r="136" spans="1:6" x14ac:dyDescent="0.3">
      <c r="A136" s="1">
        <v>1</v>
      </c>
      <c r="B136" s="1">
        <v>2022</v>
      </c>
      <c r="C136" s="1" t="s">
        <v>22</v>
      </c>
      <c r="D136" s="1" t="s">
        <v>7</v>
      </c>
      <c r="E136" s="1">
        <v>8.3000000000000007</v>
      </c>
      <c r="F136" s="1">
        <v>3</v>
      </c>
    </row>
    <row r="137" spans="1:6" x14ac:dyDescent="0.3">
      <c r="A137" s="1">
        <v>1</v>
      </c>
      <c r="B137" s="1">
        <v>2022</v>
      </c>
      <c r="C137" s="1" t="s">
        <v>22</v>
      </c>
      <c r="D137" s="1" t="s">
        <v>7</v>
      </c>
      <c r="E137" s="1">
        <v>8.5</v>
      </c>
      <c r="F137" s="1">
        <v>1</v>
      </c>
    </row>
    <row r="138" spans="1:6" x14ac:dyDescent="0.3">
      <c r="A138" s="1">
        <v>1</v>
      </c>
      <c r="B138" s="1">
        <v>2022</v>
      </c>
      <c r="C138" s="1" t="s">
        <v>22</v>
      </c>
      <c r="D138" s="1" t="s">
        <v>7</v>
      </c>
      <c r="E138" s="1">
        <v>9</v>
      </c>
      <c r="F138" s="1">
        <v>4</v>
      </c>
    </row>
    <row r="139" spans="1:6" x14ac:dyDescent="0.3">
      <c r="A139" s="1">
        <v>1</v>
      </c>
      <c r="B139" s="1">
        <v>2022</v>
      </c>
      <c r="C139" s="1" t="s">
        <v>22</v>
      </c>
      <c r="D139" s="1" t="s">
        <v>7</v>
      </c>
      <c r="E139" s="1">
        <v>9.5</v>
      </c>
      <c r="F139" s="1">
        <v>7</v>
      </c>
    </row>
    <row r="141" spans="1:6" x14ac:dyDescent="0.3">
      <c r="A141" s="2" t="s">
        <v>29</v>
      </c>
    </row>
    <row r="142" spans="1:6" x14ac:dyDescent="0.3">
      <c r="A142" s="2" t="s">
        <v>30</v>
      </c>
    </row>
  </sheetData>
  <sortState xmlns:xlrd2="http://schemas.microsoft.com/office/spreadsheetml/2017/richdata2" ref="K5:K8">
    <sortCondition ref="K5:K8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"/>
  <sheetViews>
    <sheetView showGridLines="0" workbookViewId="0"/>
  </sheetViews>
  <sheetFormatPr defaultColWidth="9.1796875" defaultRowHeight="13" x14ac:dyDescent="0.3"/>
  <cols>
    <col min="1" max="1" width="19" style="1" customWidth="1"/>
    <col min="2" max="2" width="17.26953125" style="1" customWidth="1"/>
    <col min="3" max="3" width="11.81640625" style="1" customWidth="1"/>
    <col min="4" max="4" width="20.1796875" style="1" customWidth="1"/>
    <col min="5" max="5" width="14.1796875" style="1" customWidth="1"/>
    <col min="6" max="6" width="13.7265625" style="1" customWidth="1"/>
    <col min="7" max="16384" width="9.17968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76</v>
      </c>
    </row>
    <row r="2" spans="1:8" x14ac:dyDescent="0.3">
      <c r="A2" s="1">
        <v>0</v>
      </c>
      <c r="B2" s="1">
        <v>2023</v>
      </c>
      <c r="C2" s="1" t="s">
        <v>6</v>
      </c>
      <c r="D2" s="1" t="s">
        <v>7</v>
      </c>
      <c r="E2" s="1">
        <v>5</v>
      </c>
      <c r="F2" s="1">
        <v>6</v>
      </c>
    </row>
    <row r="3" spans="1:8" x14ac:dyDescent="0.3">
      <c r="A3" s="1">
        <v>0</v>
      </c>
      <c r="B3" s="1">
        <v>2023</v>
      </c>
      <c r="C3" s="1" t="s">
        <v>24</v>
      </c>
      <c r="D3" s="1" t="s">
        <v>7</v>
      </c>
      <c r="E3" s="1">
        <v>5</v>
      </c>
      <c r="F3" s="1">
        <v>1</v>
      </c>
      <c r="H3" s="1" t="s">
        <v>77</v>
      </c>
    </row>
    <row r="4" spans="1:8" x14ac:dyDescent="0.3">
      <c r="A4" s="1">
        <v>0</v>
      </c>
      <c r="B4" s="1">
        <v>2023</v>
      </c>
      <c r="C4" s="1" t="s">
        <v>8</v>
      </c>
      <c r="D4" s="1" t="s">
        <v>7</v>
      </c>
      <c r="E4" s="1">
        <v>5</v>
      </c>
      <c r="F4" s="1">
        <v>6</v>
      </c>
    </row>
    <row r="5" spans="1:8" x14ac:dyDescent="0.3">
      <c r="A5" s="1">
        <v>0</v>
      </c>
      <c r="B5" s="1">
        <v>2023</v>
      </c>
      <c r="C5" s="1" t="s">
        <v>25</v>
      </c>
      <c r="D5" s="1" t="s">
        <v>7</v>
      </c>
      <c r="E5" s="1">
        <v>5</v>
      </c>
      <c r="F5" s="1">
        <v>1</v>
      </c>
    </row>
    <row r="6" spans="1:8" x14ac:dyDescent="0.3">
      <c r="A6" s="1">
        <v>0</v>
      </c>
      <c r="B6" s="1">
        <v>2023</v>
      </c>
      <c r="C6" s="1" t="s">
        <v>26</v>
      </c>
      <c r="D6" s="1" t="s">
        <v>7</v>
      </c>
      <c r="E6" s="1">
        <v>5</v>
      </c>
      <c r="F6" s="1">
        <v>1</v>
      </c>
    </row>
    <row r="7" spans="1:8" x14ac:dyDescent="0.3">
      <c r="A7" s="1">
        <v>0</v>
      </c>
      <c r="B7" s="1">
        <v>2023</v>
      </c>
      <c r="C7" s="1" t="s">
        <v>9</v>
      </c>
      <c r="D7" s="1" t="s">
        <v>7</v>
      </c>
      <c r="E7" s="1">
        <v>5</v>
      </c>
      <c r="F7" s="1">
        <v>5</v>
      </c>
    </row>
    <row r="8" spans="1:8" x14ac:dyDescent="0.3">
      <c r="A8" s="1">
        <v>0</v>
      </c>
      <c r="B8" s="1">
        <v>2023</v>
      </c>
      <c r="C8" s="1" t="s">
        <v>27</v>
      </c>
      <c r="D8" s="1" t="s">
        <v>7</v>
      </c>
      <c r="E8" s="1">
        <v>5</v>
      </c>
      <c r="F8" s="1">
        <v>1</v>
      </c>
    </row>
    <row r="9" spans="1:8" x14ac:dyDescent="0.3">
      <c r="A9" s="1">
        <v>0</v>
      </c>
      <c r="B9" s="1">
        <v>2023</v>
      </c>
      <c r="C9" s="1" t="s">
        <v>13</v>
      </c>
      <c r="D9" s="1" t="s">
        <v>7</v>
      </c>
      <c r="E9" s="1">
        <v>5</v>
      </c>
      <c r="F9" s="1">
        <v>67</v>
      </c>
    </row>
    <row r="10" spans="1:8" x14ac:dyDescent="0.3">
      <c r="A10" s="1">
        <v>0</v>
      </c>
      <c r="B10" s="1">
        <v>2023</v>
      </c>
      <c r="C10" s="1" t="s">
        <v>15</v>
      </c>
      <c r="D10" s="1" t="s">
        <v>7</v>
      </c>
      <c r="E10" s="1">
        <v>0</v>
      </c>
      <c r="F10" s="1">
        <v>2</v>
      </c>
    </row>
    <row r="11" spans="1:8" x14ac:dyDescent="0.3">
      <c r="A11" s="1">
        <v>0</v>
      </c>
      <c r="B11" s="1">
        <v>2023</v>
      </c>
      <c r="C11" s="1" t="s">
        <v>15</v>
      </c>
      <c r="D11" s="1" t="s">
        <v>7</v>
      </c>
      <c r="E11" s="1">
        <v>5</v>
      </c>
      <c r="F11" s="1">
        <v>111</v>
      </c>
    </row>
    <row r="12" spans="1:8" x14ac:dyDescent="0.3">
      <c r="A12" s="1">
        <v>0</v>
      </c>
      <c r="B12" s="1">
        <v>2023</v>
      </c>
      <c r="C12" s="1" t="s">
        <v>15</v>
      </c>
      <c r="D12" s="1" t="s">
        <v>7</v>
      </c>
      <c r="E12" s="1">
        <v>7</v>
      </c>
      <c r="F12" s="1">
        <v>19</v>
      </c>
    </row>
    <row r="13" spans="1:8" x14ac:dyDescent="0.3">
      <c r="A13" s="1">
        <v>0</v>
      </c>
      <c r="B13" s="1">
        <v>2023</v>
      </c>
      <c r="C13" s="1" t="s">
        <v>15</v>
      </c>
      <c r="D13" s="1" t="s">
        <v>7</v>
      </c>
      <c r="E13" s="1">
        <v>7.5</v>
      </c>
      <c r="F13" s="1">
        <v>1</v>
      </c>
    </row>
    <row r="14" spans="1:8" x14ac:dyDescent="0.3">
      <c r="A14" s="1">
        <v>0</v>
      </c>
      <c r="B14" s="1">
        <v>2023</v>
      </c>
      <c r="C14" s="1" t="s">
        <v>15</v>
      </c>
      <c r="D14" s="1" t="s">
        <v>7</v>
      </c>
      <c r="E14" s="1">
        <v>8.3000000000000007</v>
      </c>
      <c r="F14" s="1">
        <v>8</v>
      </c>
    </row>
    <row r="15" spans="1:8" x14ac:dyDescent="0.3">
      <c r="A15" s="1">
        <v>0</v>
      </c>
      <c r="B15" s="1">
        <v>2023</v>
      </c>
      <c r="C15" s="1" t="s">
        <v>15</v>
      </c>
      <c r="D15" s="1" t="s">
        <v>7</v>
      </c>
      <c r="E15" s="1">
        <v>9</v>
      </c>
      <c r="F15" s="1">
        <v>10</v>
      </c>
    </row>
    <row r="16" spans="1:8" x14ac:dyDescent="0.3">
      <c r="A16" s="1">
        <v>0</v>
      </c>
      <c r="B16" s="1">
        <v>2023</v>
      </c>
      <c r="C16" s="1" t="s">
        <v>15</v>
      </c>
      <c r="D16" s="1" t="s">
        <v>7</v>
      </c>
      <c r="E16" s="1">
        <v>11.5</v>
      </c>
      <c r="F16" s="1">
        <v>4</v>
      </c>
    </row>
    <row r="17" spans="1:6" x14ac:dyDescent="0.3">
      <c r="A17" s="1">
        <v>0</v>
      </c>
      <c r="B17" s="1">
        <v>2023</v>
      </c>
      <c r="C17" s="1" t="s">
        <v>16</v>
      </c>
      <c r="D17" s="1" t="s">
        <v>7</v>
      </c>
      <c r="E17" s="1">
        <v>0</v>
      </c>
      <c r="F17" s="1">
        <v>19</v>
      </c>
    </row>
    <row r="18" spans="1:6" x14ac:dyDescent="0.3">
      <c r="A18" s="1">
        <v>0</v>
      </c>
      <c r="B18" s="1">
        <v>2023</v>
      </c>
      <c r="C18" s="1" t="s">
        <v>16</v>
      </c>
      <c r="D18" s="1" t="s">
        <v>7</v>
      </c>
      <c r="E18" s="1">
        <v>4.3</v>
      </c>
      <c r="F18" s="1">
        <v>1</v>
      </c>
    </row>
    <row r="19" spans="1:6" x14ac:dyDescent="0.3">
      <c r="A19" s="1">
        <v>0</v>
      </c>
      <c r="B19" s="1">
        <v>2023</v>
      </c>
      <c r="C19" s="1" t="s">
        <v>16</v>
      </c>
      <c r="D19" s="1" t="s">
        <v>7</v>
      </c>
      <c r="E19" s="1">
        <v>5</v>
      </c>
      <c r="F19" s="1">
        <v>964</v>
      </c>
    </row>
    <row r="20" spans="1:6" x14ac:dyDescent="0.3">
      <c r="A20" s="1">
        <v>0</v>
      </c>
      <c r="B20" s="1">
        <v>2023</v>
      </c>
      <c r="C20" s="1" t="s">
        <v>16</v>
      </c>
      <c r="D20" s="1" t="s">
        <v>7</v>
      </c>
      <c r="E20" s="1">
        <v>5.3</v>
      </c>
      <c r="F20" s="1">
        <v>1</v>
      </c>
    </row>
    <row r="21" spans="1:6" x14ac:dyDescent="0.3">
      <c r="A21" s="1">
        <v>0</v>
      </c>
      <c r="B21" s="1">
        <v>2023</v>
      </c>
      <c r="C21" s="1" t="s">
        <v>16</v>
      </c>
      <c r="D21" s="1" t="s">
        <v>7</v>
      </c>
      <c r="E21" s="1">
        <v>6.2</v>
      </c>
      <c r="F21" s="1">
        <v>1</v>
      </c>
    </row>
    <row r="22" spans="1:6" x14ac:dyDescent="0.3">
      <c r="A22" s="1">
        <v>0</v>
      </c>
      <c r="B22" s="1">
        <v>2023</v>
      </c>
      <c r="C22" s="1" t="s">
        <v>16</v>
      </c>
      <c r="D22" s="1" t="s">
        <v>7</v>
      </c>
      <c r="E22" s="1">
        <v>6.3</v>
      </c>
      <c r="F22" s="1">
        <v>1375</v>
      </c>
    </row>
    <row r="23" spans="1:6" x14ac:dyDescent="0.3">
      <c r="A23" s="1">
        <v>0</v>
      </c>
      <c r="B23" s="1">
        <v>2023</v>
      </c>
      <c r="C23" s="1" t="s">
        <v>16</v>
      </c>
      <c r="D23" s="1" t="s">
        <v>7</v>
      </c>
      <c r="E23" s="1">
        <v>6.5</v>
      </c>
      <c r="F23" s="1">
        <v>1</v>
      </c>
    </row>
    <row r="24" spans="1:6" x14ac:dyDescent="0.3">
      <c r="A24" s="1">
        <v>0</v>
      </c>
      <c r="B24" s="1">
        <v>2023</v>
      </c>
      <c r="C24" s="1" t="s">
        <v>16</v>
      </c>
      <c r="D24" s="1" t="s">
        <v>7</v>
      </c>
      <c r="E24" s="1">
        <v>6.8</v>
      </c>
      <c r="F24" s="1">
        <v>2</v>
      </c>
    </row>
    <row r="25" spans="1:6" x14ac:dyDescent="0.3">
      <c r="A25" s="1">
        <v>0</v>
      </c>
      <c r="B25" s="1">
        <v>2023</v>
      </c>
      <c r="C25" s="1" t="s">
        <v>16</v>
      </c>
      <c r="D25" s="1" t="s">
        <v>7</v>
      </c>
      <c r="E25" s="1">
        <v>7</v>
      </c>
      <c r="F25" s="1">
        <v>961</v>
      </c>
    </row>
    <row r="26" spans="1:6" x14ac:dyDescent="0.3">
      <c r="A26" s="1">
        <v>0</v>
      </c>
      <c r="B26" s="1">
        <v>2023</v>
      </c>
      <c r="C26" s="1" t="s">
        <v>16</v>
      </c>
      <c r="D26" s="1" t="s">
        <v>7</v>
      </c>
      <c r="E26" s="1">
        <v>7.5</v>
      </c>
      <c r="F26" s="1">
        <v>788</v>
      </c>
    </row>
    <row r="27" spans="1:6" x14ac:dyDescent="0.3">
      <c r="A27" s="1">
        <v>0</v>
      </c>
      <c r="B27" s="1">
        <v>2023</v>
      </c>
      <c r="C27" s="1" t="s">
        <v>16</v>
      </c>
      <c r="D27" s="1" t="s">
        <v>7</v>
      </c>
      <c r="E27" s="1">
        <v>8.1999999999999993</v>
      </c>
      <c r="F27" s="1">
        <v>3</v>
      </c>
    </row>
    <row r="28" spans="1:6" x14ac:dyDescent="0.3">
      <c r="A28" s="1">
        <v>0</v>
      </c>
      <c r="B28" s="1">
        <v>2023</v>
      </c>
      <c r="C28" s="1" t="s">
        <v>16</v>
      </c>
      <c r="D28" s="1" t="s">
        <v>7</v>
      </c>
      <c r="E28" s="1">
        <v>8.3000000000000007</v>
      </c>
      <c r="F28" s="1">
        <v>3318</v>
      </c>
    </row>
    <row r="29" spans="1:6" x14ac:dyDescent="0.3">
      <c r="A29" s="1">
        <v>0</v>
      </c>
      <c r="B29" s="1">
        <v>2023</v>
      </c>
      <c r="C29" s="1" t="s">
        <v>16</v>
      </c>
      <c r="D29" s="1" t="s">
        <v>7</v>
      </c>
      <c r="E29" s="1">
        <v>8.5</v>
      </c>
      <c r="F29" s="1">
        <v>1</v>
      </c>
    </row>
    <row r="30" spans="1:6" x14ac:dyDescent="0.3">
      <c r="A30" s="1">
        <v>0</v>
      </c>
      <c r="B30" s="1">
        <v>2023</v>
      </c>
      <c r="C30" s="1" t="s">
        <v>16</v>
      </c>
      <c r="D30" s="1" t="s">
        <v>7</v>
      </c>
      <c r="E30" s="1">
        <v>9</v>
      </c>
      <c r="F30" s="1">
        <v>375</v>
      </c>
    </row>
    <row r="31" spans="1:6" x14ac:dyDescent="0.3">
      <c r="A31" s="1">
        <v>0</v>
      </c>
      <c r="B31" s="1">
        <v>2023</v>
      </c>
      <c r="C31" s="1" t="s">
        <v>16</v>
      </c>
      <c r="D31" s="1" t="s">
        <v>7</v>
      </c>
      <c r="E31" s="1">
        <v>9.3000000000000007</v>
      </c>
      <c r="F31" s="1">
        <v>1</v>
      </c>
    </row>
    <row r="32" spans="1:6" x14ac:dyDescent="0.3">
      <c r="A32" s="1">
        <v>0</v>
      </c>
      <c r="B32" s="1">
        <v>2023</v>
      </c>
      <c r="C32" s="1" t="s">
        <v>16</v>
      </c>
      <c r="D32" s="1" t="s">
        <v>7</v>
      </c>
      <c r="E32" s="1">
        <v>9.5</v>
      </c>
      <c r="F32" s="1">
        <v>2</v>
      </c>
    </row>
    <row r="33" spans="1:6" x14ac:dyDescent="0.3">
      <c r="A33" s="1">
        <v>0</v>
      </c>
      <c r="B33" s="1">
        <v>2023</v>
      </c>
      <c r="C33" s="1" t="s">
        <v>16</v>
      </c>
      <c r="D33" s="1" t="s">
        <v>7</v>
      </c>
      <c r="E33" s="1">
        <v>10.7</v>
      </c>
      <c r="F33" s="1">
        <v>2</v>
      </c>
    </row>
    <row r="34" spans="1:6" x14ac:dyDescent="0.3">
      <c r="A34" s="1">
        <v>0</v>
      </c>
      <c r="B34" s="1">
        <v>2023</v>
      </c>
      <c r="C34" s="1" t="s">
        <v>16</v>
      </c>
      <c r="D34" s="1" t="s">
        <v>7</v>
      </c>
      <c r="E34" s="1">
        <v>10.8</v>
      </c>
      <c r="F34" s="1">
        <v>2</v>
      </c>
    </row>
    <row r="35" spans="1:6" x14ac:dyDescent="0.3">
      <c r="A35" s="1">
        <v>0</v>
      </c>
      <c r="B35" s="1">
        <v>2023</v>
      </c>
      <c r="C35" s="1" t="s">
        <v>16</v>
      </c>
      <c r="D35" s="1" t="s">
        <v>7</v>
      </c>
      <c r="E35" s="1">
        <v>11</v>
      </c>
      <c r="F35" s="1">
        <v>1</v>
      </c>
    </row>
    <row r="36" spans="1:6" x14ac:dyDescent="0.3">
      <c r="A36" s="1">
        <v>0</v>
      </c>
      <c r="B36" s="1">
        <v>2023</v>
      </c>
      <c r="C36" s="1" t="s">
        <v>16</v>
      </c>
      <c r="D36" s="1" t="s">
        <v>7</v>
      </c>
      <c r="E36" s="1">
        <v>11.2</v>
      </c>
      <c r="F36" s="1">
        <v>5</v>
      </c>
    </row>
    <row r="37" spans="1:6" x14ac:dyDescent="0.3">
      <c r="A37" s="1">
        <v>0</v>
      </c>
      <c r="B37" s="1">
        <v>2023</v>
      </c>
      <c r="C37" s="1" t="s">
        <v>16</v>
      </c>
      <c r="D37" s="1" t="s">
        <v>7</v>
      </c>
      <c r="E37" s="1">
        <v>11.3</v>
      </c>
      <c r="F37" s="1">
        <v>5</v>
      </c>
    </row>
    <row r="38" spans="1:6" x14ac:dyDescent="0.3">
      <c r="A38" s="1">
        <v>0</v>
      </c>
      <c r="B38" s="1">
        <v>2023</v>
      </c>
      <c r="C38" s="1" t="s">
        <v>16</v>
      </c>
      <c r="D38" s="1" t="s">
        <v>7</v>
      </c>
      <c r="E38" s="1">
        <v>11.5</v>
      </c>
      <c r="F38" s="1">
        <v>1252</v>
      </c>
    </row>
    <row r="39" spans="1:6" x14ac:dyDescent="0.3">
      <c r="A39" s="1">
        <v>0</v>
      </c>
      <c r="B39" s="1">
        <v>2023</v>
      </c>
      <c r="C39" s="1" t="s">
        <v>16</v>
      </c>
      <c r="D39" s="1" t="s">
        <v>7</v>
      </c>
      <c r="E39" s="1">
        <v>12.2</v>
      </c>
      <c r="F39" s="1">
        <v>2</v>
      </c>
    </row>
    <row r="40" spans="1:6" x14ac:dyDescent="0.3">
      <c r="A40" s="1">
        <v>0</v>
      </c>
      <c r="B40" s="1">
        <v>2023</v>
      </c>
      <c r="C40" s="1" t="s">
        <v>16</v>
      </c>
      <c r="D40" s="1" t="s">
        <v>7</v>
      </c>
      <c r="E40" s="1">
        <v>12.3</v>
      </c>
      <c r="F40" s="1">
        <v>2</v>
      </c>
    </row>
    <row r="41" spans="1:6" x14ac:dyDescent="0.3">
      <c r="A41" s="1">
        <v>0</v>
      </c>
      <c r="B41" s="1">
        <v>2023</v>
      </c>
      <c r="C41" s="1" t="s">
        <v>16</v>
      </c>
      <c r="D41" s="1" t="s">
        <v>7</v>
      </c>
      <c r="E41" s="1">
        <v>14.2</v>
      </c>
      <c r="F41" s="1">
        <v>1</v>
      </c>
    </row>
    <row r="42" spans="1:6" x14ac:dyDescent="0.3">
      <c r="A42" s="1">
        <v>0</v>
      </c>
      <c r="B42" s="1">
        <v>2023</v>
      </c>
      <c r="C42" s="1" t="s">
        <v>16</v>
      </c>
      <c r="D42" s="1" t="s">
        <v>7</v>
      </c>
      <c r="E42" s="1">
        <v>14.3</v>
      </c>
      <c r="F42" s="1">
        <v>1</v>
      </c>
    </row>
    <row r="43" spans="1:6" x14ac:dyDescent="0.3">
      <c r="A43" s="1">
        <v>0</v>
      </c>
      <c r="B43" s="1">
        <v>2023</v>
      </c>
      <c r="C43" s="1" t="s">
        <v>16</v>
      </c>
      <c r="D43" s="1" t="s">
        <v>7</v>
      </c>
      <c r="E43" s="1">
        <v>19</v>
      </c>
      <c r="F43" s="1">
        <v>2</v>
      </c>
    </row>
    <row r="44" spans="1:6" x14ac:dyDescent="0.3">
      <c r="A44" s="1">
        <v>0</v>
      </c>
      <c r="B44" s="1">
        <v>2023</v>
      </c>
      <c r="C44" s="1" t="s">
        <v>17</v>
      </c>
      <c r="D44" s="1" t="s">
        <v>7</v>
      </c>
      <c r="E44" s="1">
        <v>0</v>
      </c>
      <c r="F44" s="1">
        <v>2</v>
      </c>
    </row>
    <row r="45" spans="1:6" x14ac:dyDescent="0.3">
      <c r="A45" s="1">
        <v>0</v>
      </c>
      <c r="B45" s="1">
        <v>2023</v>
      </c>
      <c r="C45" s="1" t="s">
        <v>17</v>
      </c>
      <c r="D45" s="1" t="s">
        <v>7</v>
      </c>
      <c r="E45" s="1">
        <v>3.3</v>
      </c>
      <c r="F45" s="1">
        <v>3</v>
      </c>
    </row>
    <row r="46" spans="1:6" x14ac:dyDescent="0.3">
      <c r="A46" s="1">
        <v>0</v>
      </c>
      <c r="B46" s="1">
        <v>2023</v>
      </c>
      <c r="C46" s="1" t="s">
        <v>17</v>
      </c>
      <c r="D46" s="1" t="s">
        <v>7</v>
      </c>
      <c r="E46" s="1">
        <v>5</v>
      </c>
      <c r="F46" s="1">
        <v>1331</v>
      </c>
    </row>
    <row r="47" spans="1:6" x14ac:dyDescent="0.3">
      <c r="A47" s="1">
        <v>0</v>
      </c>
      <c r="B47" s="1">
        <v>2023</v>
      </c>
      <c r="C47" s="1" t="s">
        <v>17</v>
      </c>
      <c r="D47" s="1" t="s">
        <v>7</v>
      </c>
      <c r="E47" s="1">
        <v>6.3</v>
      </c>
      <c r="F47" s="1">
        <v>3</v>
      </c>
    </row>
    <row r="48" spans="1:6" x14ac:dyDescent="0.3">
      <c r="A48" s="1">
        <v>0</v>
      </c>
      <c r="B48" s="1">
        <v>2023</v>
      </c>
      <c r="C48" s="1" t="s">
        <v>17</v>
      </c>
      <c r="D48" s="1" t="s">
        <v>7</v>
      </c>
      <c r="E48" s="1">
        <v>7</v>
      </c>
      <c r="F48" s="1">
        <v>202</v>
      </c>
    </row>
    <row r="49" spans="1:6" x14ac:dyDescent="0.3">
      <c r="A49" s="1">
        <v>0</v>
      </c>
      <c r="B49" s="1">
        <v>2023</v>
      </c>
      <c r="C49" s="1" t="s">
        <v>17</v>
      </c>
      <c r="D49" s="1" t="s">
        <v>7</v>
      </c>
      <c r="E49" s="1">
        <v>7.5</v>
      </c>
      <c r="F49" s="1">
        <v>2</v>
      </c>
    </row>
    <row r="50" spans="1:6" x14ac:dyDescent="0.3">
      <c r="A50" s="1">
        <v>0</v>
      </c>
      <c r="B50" s="1">
        <v>2023</v>
      </c>
      <c r="C50" s="1" t="s">
        <v>17</v>
      </c>
      <c r="D50" s="1" t="s">
        <v>7</v>
      </c>
      <c r="E50" s="1">
        <v>8.3000000000000007</v>
      </c>
      <c r="F50" s="1">
        <v>17</v>
      </c>
    </row>
    <row r="51" spans="1:6" x14ac:dyDescent="0.3">
      <c r="A51" s="1">
        <v>0</v>
      </c>
      <c r="B51" s="1">
        <v>2023</v>
      </c>
      <c r="C51" s="1" t="s">
        <v>17</v>
      </c>
      <c r="D51" s="1" t="s">
        <v>7</v>
      </c>
      <c r="E51" s="1">
        <v>9</v>
      </c>
      <c r="F51" s="1">
        <v>82</v>
      </c>
    </row>
    <row r="52" spans="1:6" x14ac:dyDescent="0.3">
      <c r="A52" s="1">
        <v>0</v>
      </c>
      <c r="B52" s="1">
        <v>2023</v>
      </c>
      <c r="C52" s="1" t="s">
        <v>17</v>
      </c>
      <c r="D52" s="1" t="s">
        <v>7</v>
      </c>
      <c r="E52" s="1">
        <v>11</v>
      </c>
      <c r="F52" s="1">
        <v>1</v>
      </c>
    </row>
    <row r="53" spans="1:6" x14ac:dyDescent="0.3">
      <c r="A53" s="1">
        <v>0</v>
      </c>
      <c r="B53" s="1">
        <v>2023</v>
      </c>
      <c r="C53" s="1" t="s">
        <v>17</v>
      </c>
      <c r="D53" s="1" t="s">
        <v>7</v>
      </c>
      <c r="E53" s="1">
        <v>11.5</v>
      </c>
      <c r="F53" s="1">
        <v>4</v>
      </c>
    </row>
    <row r="54" spans="1:6" x14ac:dyDescent="0.3">
      <c r="A54" s="1">
        <v>0</v>
      </c>
      <c r="B54" s="1">
        <v>2023</v>
      </c>
      <c r="C54" s="1" t="s">
        <v>18</v>
      </c>
      <c r="D54" s="1" t="s">
        <v>7</v>
      </c>
      <c r="E54" s="1">
        <v>5</v>
      </c>
      <c r="F54" s="1">
        <v>17</v>
      </c>
    </row>
    <row r="55" spans="1:6" x14ac:dyDescent="0.3">
      <c r="A55" s="1">
        <v>0</v>
      </c>
      <c r="B55" s="1">
        <v>2023</v>
      </c>
      <c r="C55" s="1" t="s">
        <v>18</v>
      </c>
      <c r="D55" s="1" t="s">
        <v>7</v>
      </c>
      <c r="E55" s="1">
        <v>7</v>
      </c>
      <c r="F55" s="1">
        <v>3</v>
      </c>
    </row>
    <row r="56" spans="1:6" x14ac:dyDescent="0.3">
      <c r="A56" s="1">
        <v>0</v>
      </c>
      <c r="B56" s="1">
        <v>2023</v>
      </c>
      <c r="C56" s="1" t="s">
        <v>18</v>
      </c>
      <c r="D56" s="1" t="s">
        <v>7</v>
      </c>
      <c r="E56" s="1">
        <v>9</v>
      </c>
      <c r="F56" s="1">
        <v>1</v>
      </c>
    </row>
    <row r="57" spans="1:6" x14ac:dyDescent="0.3">
      <c r="A57" s="1">
        <v>0</v>
      </c>
      <c r="B57" s="1">
        <v>2023</v>
      </c>
      <c r="C57" s="1" t="s">
        <v>19</v>
      </c>
      <c r="D57" s="1" t="s">
        <v>7</v>
      </c>
      <c r="E57" s="1">
        <v>4</v>
      </c>
      <c r="F57" s="1">
        <v>1</v>
      </c>
    </row>
    <row r="58" spans="1:6" x14ac:dyDescent="0.3">
      <c r="A58" s="1">
        <v>0</v>
      </c>
      <c r="B58" s="1">
        <v>2023</v>
      </c>
      <c r="C58" s="1" t="s">
        <v>19</v>
      </c>
      <c r="D58" s="1" t="s">
        <v>7</v>
      </c>
      <c r="E58" s="1">
        <v>5</v>
      </c>
      <c r="F58" s="1">
        <v>319</v>
      </c>
    </row>
    <row r="59" spans="1:6" x14ac:dyDescent="0.3">
      <c r="A59" s="1">
        <v>0</v>
      </c>
      <c r="B59" s="1">
        <v>2023</v>
      </c>
      <c r="C59" s="1" t="s">
        <v>19</v>
      </c>
      <c r="D59" s="1" t="s">
        <v>7</v>
      </c>
      <c r="E59" s="1">
        <v>7</v>
      </c>
      <c r="F59" s="1">
        <v>36</v>
      </c>
    </row>
    <row r="60" spans="1:6" x14ac:dyDescent="0.3">
      <c r="A60" s="1">
        <v>0</v>
      </c>
      <c r="B60" s="1">
        <v>2023</v>
      </c>
      <c r="C60" s="1" t="s">
        <v>19</v>
      </c>
      <c r="D60" s="1" t="s">
        <v>7</v>
      </c>
      <c r="E60" s="1">
        <v>8.3000000000000007</v>
      </c>
      <c r="F60" s="1">
        <v>6</v>
      </c>
    </row>
    <row r="61" spans="1:6" x14ac:dyDescent="0.3">
      <c r="A61" s="1">
        <v>0</v>
      </c>
      <c r="B61" s="1">
        <v>2023</v>
      </c>
      <c r="C61" s="1" t="s">
        <v>19</v>
      </c>
      <c r="D61" s="1" t="s">
        <v>7</v>
      </c>
      <c r="E61" s="1">
        <v>9</v>
      </c>
      <c r="F61" s="1">
        <v>20</v>
      </c>
    </row>
    <row r="62" spans="1:6" x14ac:dyDescent="0.3">
      <c r="A62" s="1">
        <v>0</v>
      </c>
      <c r="B62" s="1">
        <v>2023</v>
      </c>
      <c r="C62" s="1" t="s">
        <v>20</v>
      </c>
      <c r="D62" s="1" t="s">
        <v>7</v>
      </c>
      <c r="E62" s="1">
        <v>5</v>
      </c>
      <c r="F62" s="1">
        <v>18</v>
      </c>
    </row>
    <row r="63" spans="1:6" x14ac:dyDescent="0.3">
      <c r="A63" s="1">
        <v>0</v>
      </c>
      <c r="B63" s="1">
        <v>2023</v>
      </c>
      <c r="C63" s="1" t="s">
        <v>21</v>
      </c>
      <c r="D63" s="1" t="s">
        <v>7</v>
      </c>
      <c r="E63" s="1">
        <v>0</v>
      </c>
      <c r="F63" s="1">
        <v>1</v>
      </c>
    </row>
    <row r="64" spans="1:6" x14ac:dyDescent="0.3">
      <c r="A64" s="1">
        <v>0</v>
      </c>
      <c r="B64" s="1">
        <v>2023</v>
      </c>
      <c r="C64" s="1" t="s">
        <v>21</v>
      </c>
      <c r="D64" s="1" t="s">
        <v>7</v>
      </c>
      <c r="E64" s="1">
        <v>5</v>
      </c>
      <c r="F64" s="1">
        <v>8</v>
      </c>
    </row>
    <row r="65" spans="1:6" x14ac:dyDescent="0.3">
      <c r="A65" s="1">
        <v>0</v>
      </c>
      <c r="B65" s="1">
        <v>2023</v>
      </c>
      <c r="C65" s="1" t="s">
        <v>22</v>
      </c>
      <c r="D65" s="1" t="s">
        <v>7</v>
      </c>
      <c r="E65" s="1">
        <v>1.5</v>
      </c>
      <c r="F65" s="1">
        <v>2</v>
      </c>
    </row>
    <row r="66" spans="1:6" x14ac:dyDescent="0.3">
      <c r="A66" s="1">
        <v>0</v>
      </c>
      <c r="B66" s="1">
        <v>2023</v>
      </c>
      <c r="C66" s="1" t="s">
        <v>22</v>
      </c>
      <c r="D66" s="1" t="s">
        <v>7</v>
      </c>
      <c r="E66" s="1">
        <v>4</v>
      </c>
      <c r="F66" s="1">
        <v>2</v>
      </c>
    </row>
    <row r="67" spans="1:6" x14ac:dyDescent="0.3">
      <c r="A67" s="1">
        <v>0</v>
      </c>
      <c r="B67" s="1">
        <v>2023</v>
      </c>
      <c r="C67" s="1" t="s">
        <v>22</v>
      </c>
      <c r="D67" s="1" t="s">
        <v>7</v>
      </c>
      <c r="E67" s="1">
        <v>5</v>
      </c>
      <c r="F67" s="1">
        <v>384</v>
      </c>
    </row>
    <row r="68" spans="1:6" x14ac:dyDescent="0.3">
      <c r="A68" s="1">
        <v>0</v>
      </c>
      <c r="B68" s="1">
        <v>2023</v>
      </c>
      <c r="C68" s="1" t="s">
        <v>22</v>
      </c>
      <c r="D68" s="1" t="s">
        <v>7</v>
      </c>
      <c r="E68" s="1">
        <v>6.3</v>
      </c>
      <c r="F68" s="1">
        <v>17</v>
      </c>
    </row>
    <row r="69" spans="1:6" x14ac:dyDescent="0.3">
      <c r="A69" s="1">
        <v>0</v>
      </c>
      <c r="B69" s="1">
        <v>2023</v>
      </c>
      <c r="C69" s="1" t="s">
        <v>22</v>
      </c>
      <c r="D69" s="1" t="s">
        <v>7</v>
      </c>
      <c r="E69" s="1">
        <v>7</v>
      </c>
      <c r="F69" s="1">
        <v>907</v>
      </c>
    </row>
    <row r="70" spans="1:6" x14ac:dyDescent="0.3">
      <c r="A70" s="1">
        <v>0</v>
      </c>
      <c r="B70" s="1">
        <v>2023</v>
      </c>
      <c r="C70" s="1" t="s">
        <v>22</v>
      </c>
      <c r="D70" s="1" t="s">
        <v>7</v>
      </c>
      <c r="E70" s="1">
        <v>7.5</v>
      </c>
      <c r="F70" s="1">
        <v>6</v>
      </c>
    </row>
    <row r="71" spans="1:6" x14ac:dyDescent="0.3">
      <c r="A71" s="1">
        <v>0</v>
      </c>
      <c r="B71" s="1">
        <v>2023</v>
      </c>
      <c r="C71" s="1" t="s">
        <v>22</v>
      </c>
      <c r="D71" s="1" t="s">
        <v>7</v>
      </c>
      <c r="E71" s="1">
        <v>8.3000000000000007</v>
      </c>
      <c r="F71" s="1">
        <v>54</v>
      </c>
    </row>
    <row r="72" spans="1:6" x14ac:dyDescent="0.3">
      <c r="A72" s="1">
        <v>0</v>
      </c>
      <c r="B72" s="1">
        <v>2023</v>
      </c>
      <c r="C72" s="1" t="s">
        <v>22</v>
      </c>
      <c r="D72" s="1" t="s">
        <v>7</v>
      </c>
      <c r="E72" s="1">
        <v>9</v>
      </c>
      <c r="F72" s="1">
        <v>377</v>
      </c>
    </row>
    <row r="73" spans="1:6" x14ac:dyDescent="0.3">
      <c r="A73" s="1">
        <v>0</v>
      </c>
      <c r="B73" s="1">
        <v>2023</v>
      </c>
      <c r="C73" s="1" t="s">
        <v>22</v>
      </c>
      <c r="D73" s="1" t="s">
        <v>7</v>
      </c>
      <c r="E73" s="1">
        <v>11.5</v>
      </c>
      <c r="F73" s="1">
        <v>31</v>
      </c>
    </row>
    <row r="74" spans="1:6" x14ac:dyDescent="0.3">
      <c r="A74" s="1">
        <v>0</v>
      </c>
      <c r="B74" s="1">
        <v>2023</v>
      </c>
      <c r="C74" s="1" t="s">
        <v>22</v>
      </c>
      <c r="D74" s="1" t="s">
        <v>7</v>
      </c>
      <c r="E74" s="1">
        <v>12.3</v>
      </c>
      <c r="F74" s="1">
        <v>1</v>
      </c>
    </row>
    <row r="75" spans="1:6" x14ac:dyDescent="0.3">
      <c r="A75" s="1">
        <v>0</v>
      </c>
      <c r="B75" s="1">
        <v>2023</v>
      </c>
      <c r="C75" s="1" t="s">
        <v>23</v>
      </c>
      <c r="D75" s="1" t="s">
        <v>7</v>
      </c>
      <c r="E75" s="1">
        <v>5</v>
      </c>
      <c r="F75" s="1">
        <v>1</v>
      </c>
    </row>
    <row r="76" spans="1:6" x14ac:dyDescent="0.3">
      <c r="A76" s="1">
        <v>1</v>
      </c>
      <c r="B76" s="1">
        <v>2023</v>
      </c>
      <c r="C76" s="1" t="s">
        <v>27</v>
      </c>
      <c r="D76" s="1" t="s">
        <v>7</v>
      </c>
      <c r="E76" s="1">
        <v>5</v>
      </c>
      <c r="F76" s="1">
        <v>1</v>
      </c>
    </row>
    <row r="77" spans="1:6" x14ac:dyDescent="0.3">
      <c r="A77" s="1">
        <v>1</v>
      </c>
      <c r="B77" s="1">
        <v>2023</v>
      </c>
      <c r="C77" s="1" t="s">
        <v>16</v>
      </c>
      <c r="D77" s="1" t="s">
        <v>7</v>
      </c>
      <c r="E77" s="1">
        <v>0</v>
      </c>
      <c r="F77" s="1">
        <v>3</v>
      </c>
    </row>
    <row r="78" spans="1:6" x14ac:dyDescent="0.3">
      <c r="A78" s="1">
        <v>1</v>
      </c>
      <c r="B78" s="1">
        <v>2023</v>
      </c>
      <c r="C78" s="1" t="s">
        <v>16</v>
      </c>
      <c r="D78" s="1" t="s">
        <v>7</v>
      </c>
      <c r="E78" s="1">
        <v>1.5</v>
      </c>
      <c r="F78" s="1">
        <v>5</v>
      </c>
    </row>
    <row r="79" spans="1:6" x14ac:dyDescent="0.3">
      <c r="A79" s="1">
        <v>1</v>
      </c>
      <c r="B79" s="1">
        <v>2023</v>
      </c>
      <c r="C79" s="1" t="s">
        <v>16</v>
      </c>
      <c r="D79" s="1" t="s">
        <v>7</v>
      </c>
      <c r="E79" s="1">
        <v>4</v>
      </c>
      <c r="F79" s="1">
        <v>56</v>
      </c>
    </row>
    <row r="80" spans="1:6" x14ac:dyDescent="0.3">
      <c r="A80" s="1">
        <v>1</v>
      </c>
      <c r="B80" s="1">
        <v>2023</v>
      </c>
      <c r="C80" s="1" t="s">
        <v>16</v>
      </c>
      <c r="D80" s="1" t="s">
        <v>7</v>
      </c>
      <c r="E80" s="1">
        <v>5</v>
      </c>
      <c r="F80" s="1">
        <v>29</v>
      </c>
    </row>
    <row r="81" spans="1:6" x14ac:dyDescent="0.3">
      <c r="A81" s="1">
        <v>1</v>
      </c>
      <c r="B81" s="1">
        <v>2023</v>
      </c>
      <c r="C81" s="1" t="s">
        <v>16</v>
      </c>
      <c r="D81" s="1" t="s">
        <v>7</v>
      </c>
      <c r="E81" s="1">
        <v>5.3</v>
      </c>
      <c r="F81" s="1">
        <v>36</v>
      </c>
    </row>
    <row r="82" spans="1:6" x14ac:dyDescent="0.3">
      <c r="A82" s="1">
        <v>1</v>
      </c>
      <c r="B82" s="1">
        <v>2023</v>
      </c>
      <c r="C82" s="1" t="s">
        <v>16</v>
      </c>
      <c r="D82" s="1" t="s">
        <v>7</v>
      </c>
      <c r="E82" s="1">
        <v>6.3</v>
      </c>
      <c r="F82" s="1">
        <v>31</v>
      </c>
    </row>
    <row r="83" spans="1:6" x14ac:dyDescent="0.3">
      <c r="A83" s="1">
        <v>1</v>
      </c>
      <c r="B83" s="1">
        <v>2023</v>
      </c>
      <c r="C83" s="1" t="s">
        <v>16</v>
      </c>
      <c r="D83" s="1" t="s">
        <v>7</v>
      </c>
      <c r="E83" s="1">
        <v>6.5</v>
      </c>
      <c r="F83" s="1">
        <v>16</v>
      </c>
    </row>
    <row r="84" spans="1:6" x14ac:dyDescent="0.3">
      <c r="A84" s="1">
        <v>1</v>
      </c>
      <c r="B84" s="1">
        <v>2023</v>
      </c>
      <c r="C84" s="1" t="s">
        <v>16</v>
      </c>
      <c r="D84" s="1" t="s">
        <v>7</v>
      </c>
      <c r="E84" s="1">
        <v>7</v>
      </c>
      <c r="F84" s="1">
        <v>13</v>
      </c>
    </row>
    <row r="85" spans="1:6" x14ac:dyDescent="0.3">
      <c r="A85" s="1">
        <v>1</v>
      </c>
      <c r="B85" s="1">
        <v>2023</v>
      </c>
      <c r="C85" s="1" t="s">
        <v>16</v>
      </c>
      <c r="D85" s="1" t="s">
        <v>7</v>
      </c>
      <c r="E85" s="1">
        <v>7.5</v>
      </c>
      <c r="F85" s="1">
        <v>37</v>
      </c>
    </row>
    <row r="86" spans="1:6" x14ac:dyDescent="0.3">
      <c r="A86" s="1">
        <v>1</v>
      </c>
      <c r="B86" s="1">
        <v>2023</v>
      </c>
      <c r="C86" s="1" t="s">
        <v>16</v>
      </c>
      <c r="D86" s="1" t="s">
        <v>7</v>
      </c>
      <c r="E86" s="1">
        <v>8.3000000000000007</v>
      </c>
      <c r="F86" s="1">
        <v>9</v>
      </c>
    </row>
    <row r="87" spans="1:6" x14ac:dyDescent="0.3">
      <c r="A87" s="1">
        <v>1</v>
      </c>
      <c r="B87" s="1">
        <v>2023</v>
      </c>
      <c r="C87" s="1" t="s">
        <v>16</v>
      </c>
      <c r="D87" s="1" t="s">
        <v>7</v>
      </c>
      <c r="E87" s="1">
        <v>9</v>
      </c>
      <c r="F87" s="1">
        <v>1</v>
      </c>
    </row>
    <row r="88" spans="1:6" x14ac:dyDescent="0.3">
      <c r="A88" s="1">
        <v>1</v>
      </c>
      <c r="B88" s="1">
        <v>2023</v>
      </c>
      <c r="C88" s="1" t="s">
        <v>16</v>
      </c>
      <c r="D88" s="1" t="s">
        <v>7</v>
      </c>
      <c r="E88" s="1">
        <v>9.5</v>
      </c>
      <c r="F88" s="1">
        <v>4</v>
      </c>
    </row>
    <row r="89" spans="1:6" x14ac:dyDescent="0.3">
      <c r="A89" s="1">
        <v>1</v>
      </c>
      <c r="B89" s="1">
        <v>2023</v>
      </c>
      <c r="C89" s="1" t="s">
        <v>16</v>
      </c>
      <c r="D89" s="1" t="s">
        <v>7</v>
      </c>
      <c r="E89" s="1">
        <v>11.5</v>
      </c>
      <c r="F89" s="1">
        <v>7</v>
      </c>
    </row>
    <row r="90" spans="1:6" x14ac:dyDescent="0.3">
      <c r="A90" s="1">
        <v>1</v>
      </c>
      <c r="B90" s="1">
        <v>2023</v>
      </c>
      <c r="C90" s="1" t="s">
        <v>17</v>
      </c>
      <c r="D90" s="1" t="s">
        <v>7</v>
      </c>
      <c r="E90" s="1">
        <v>4</v>
      </c>
      <c r="F90" s="1">
        <v>4</v>
      </c>
    </row>
    <row r="91" spans="1:6" x14ac:dyDescent="0.3">
      <c r="A91" s="1">
        <v>1</v>
      </c>
      <c r="B91" s="1">
        <v>2023</v>
      </c>
      <c r="C91" s="1" t="s">
        <v>17</v>
      </c>
      <c r="D91" s="1" t="s">
        <v>7</v>
      </c>
      <c r="E91" s="1">
        <v>5</v>
      </c>
      <c r="F91" s="1">
        <v>4</v>
      </c>
    </row>
    <row r="92" spans="1:6" x14ac:dyDescent="0.3">
      <c r="A92" s="1">
        <v>1</v>
      </c>
      <c r="B92" s="1">
        <v>2023</v>
      </c>
      <c r="C92" s="1" t="s">
        <v>17</v>
      </c>
      <c r="D92" s="1" t="s">
        <v>7</v>
      </c>
      <c r="E92" s="1">
        <v>6</v>
      </c>
      <c r="F92" s="1">
        <v>1</v>
      </c>
    </row>
    <row r="93" spans="1:6" x14ac:dyDescent="0.3">
      <c r="A93" s="1">
        <v>1</v>
      </c>
      <c r="B93" s="1">
        <v>2023</v>
      </c>
      <c r="C93" s="1" t="s">
        <v>17</v>
      </c>
      <c r="D93" s="1" t="s">
        <v>7</v>
      </c>
      <c r="E93" s="1">
        <v>7</v>
      </c>
      <c r="F93" s="1">
        <v>2</v>
      </c>
    </row>
    <row r="94" spans="1:6" x14ac:dyDescent="0.3">
      <c r="A94" s="1">
        <v>1</v>
      </c>
      <c r="B94" s="1">
        <v>2023</v>
      </c>
      <c r="C94" s="1" t="s">
        <v>18</v>
      </c>
      <c r="D94" s="1" t="s">
        <v>7</v>
      </c>
      <c r="E94" s="1">
        <v>4</v>
      </c>
      <c r="F94" s="1">
        <v>2</v>
      </c>
    </row>
    <row r="95" spans="1:6" x14ac:dyDescent="0.3">
      <c r="A95" s="1">
        <v>1</v>
      </c>
      <c r="B95" s="1">
        <v>2023</v>
      </c>
      <c r="C95" s="1" t="s">
        <v>19</v>
      </c>
      <c r="D95" s="1" t="s">
        <v>7</v>
      </c>
      <c r="E95" s="1">
        <v>4</v>
      </c>
      <c r="F95" s="1">
        <v>5</v>
      </c>
    </row>
    <row r="96" spans="1:6" x14ac:dyDescent="0.3">
      <c r="A96" s="1">
        <v>1</v>
      </c>
      <c r="B96" s="1">
        <v>2023</v>
      </c>
      <c r="C96" s="1" t="s">
        <v>19</v>
      </c>
      <c r="D96" s="1" t="s">
        <v>7</v>
      </c>
      <c r="E96" s="1">
        <v>5</v>
      </c>
      <c r="F96" s="1">
        <v>5</v>
      </c>
    </row>
    <row r="97" spans="1:6" x14ac:dyDescent="0.3">
      <c r="A97" s="1">
        <v>1</v>
      </c>
      <c r="B97" s="1">
        <v>2023</v>
      </c>
      <c r="C97" s="1" t="s">
        <v>21</v>
      </c>
      <c r="D97" s="1" t="s">
        <v>7</v>
      </c>
      <c r="E97" s="1">
        <v>4</v>
      </c>
      <c r="F97" s="1">
        <v>1</v>
      </c>
    </row>
    <row r="98" spans="1:6" x14ac:dyDescent="0.3">
      <c r="A98" s="1">
        <v>1</v>
      </c>
      <c r="B98" s="1">
        <v>2023</v>
      </c>
      <c r="C98" s="1" t="s">
        <v>22</v>
      </c>
      <c r="D98" s="1" t="s">
        <v>7</v>
      </c>
      <c r="E98" s="1">
        <v>1.5</v>
      </c>
      <c r="F98" s="1">
        <v>3</v>
      </c>
    </row>
    <row r="99" spans="1:6" x14ac:dyDescent="0.3">
      <c r="A99" s="1">
        <v>1</v>
      </c>
      <c r="B99" s="1">
        <v>2023</v>
      </c>
      <c r="C99" s="1" t="s">
        <v>22</v>
      </c>
      <c r="D99" s="1" t="s">
        <v>7</v>
      </c>
      <c r="E99" s="1">
        <v>4</v>
      </c>
      <c r="F99" s="1">
        <v>27</v>
      </c>
    </row>
    <row r="100" spans="1:6" x14ac:dyDescent="0.3">
      <c r="A100" s="1">
        <v>1</v>
      </c>
      <c r="B100" s="1">
        <v>2023</v>
      </c>
      <c r="C100" s="1" t="s">
        <v>22</v>
      </c>
      <c r="D100" s="1" t="s">
        <v>7</v>
      </c>
      <c r="E100" s="1">
        <v>5</v>
      </c>
      <c r="F100" s="1">
        <v>21</v>
      </c>
    </row>
    <row r="101" spans="1:6" x14ac:dyDescent="0.3">
      <c r="A101" s="1">
        <v>1</v>
      </c>
      <c r="B101" s="1">
        <v>2023</v>
      </c>
      <c r="C101" s="1" t="s">
        <v>22</v>
      </c>
      <c r="D101" s="1" t="s">
        <v>7</v>
      </c>
      <c r="E101" s="1">
        <v>6.3</v>
      </c>
      <c r="F101" s="1">
        <v>10</v>
      </c>
    </row>
    <row r="102" spans="1:6" x14ac:dyDescent="0.3">
      <c r="A102" s="1">
        <v>1</v>
      </c>
      <c r="B102" s="1">
        <v>2023</v>
      </c>
      <c r="C102" s="1" t="s">
        <v>22</v>
      </c>
      <c r="D102" s="1" t="s">
        <v>7</v>
      </c>
      <c r="E102" s="1">
        <v>7</v>
      </c>
      <c r="F102" s="1">
        <v>9</v>
      </c>
    </row>
    <row r="103" spans="1:6" x14ac:dyDescent="0.3">
      <c r="A103" s="1">
        <v>1</v>
      </c>
      <c r="B103" s="1">
        <v>2023</v>
      </c>
      <c r="C103" s="1" t="s">
        <v>22</v>
      </c>
      <c r="D103" s="1" t="s">
        <v>7</v>
      </c>
      <c r="E103" s="1">
        <v>9</v>
      </c>
      <c r="F103" s="1">
        <v>2</v>
      </c>
    </row>
    <row r="105" spans="1:6" x14ac:dyDescent="0.3">
      <c r="A105" s="2" t="s">
        <v>29</v>
      </c>
    </row>
    <row r="106" spans="1:6" x14ac:dyDescent="0.3">
      <c r="A106" s="2" t="s">
        <v>30</v>
      </c>
    </row>
  </sheetData>
  <sortState xmlns:xlrd2="http://schemas.microsoft.com/office/spreadsheetml/2017/richdata2" ref="I15:I45">
    <sortCondition ref="I15:I45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berekening</vt:lpstr>
      <vt:lpstr>info pt. mediation</vt:lpstr>
      <vt:lpstr>geaggregeerd VAS2022 mediation</vt:lpstr>
      <vt:lpstr>geaggregeerd VAS2023 mediation </vt:lpstr>
      <vt:lpstr>'geaggregeerd VAS2022 mediation'!Ophalen</vt:lpstr>
      <vt:lpstr>'geaggregeerd VAS2023 mediation '!Ophalen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Stapel, W.A. - BD/DGRR/DSK</dc:creator>
  <cp:lastModifiedBy>Carla van Rooijen</cp:lastModifiedBy>
  <dcterms:created xsi:type="dcterms:W3CDTF">2025-01-10T08:59:21Z</dcterms:created>
  <dcterms:modified xsi:type="dcterms:W3CDTF">2025-03-03T10:07:47Z</dcterms:modified>
</cp:coreProperties>
</file>